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917"/>
  <workbookPr showInkAnnotation="0" autoCompressPictures="0"/>
  <mc:AlternateContent xmlns:mc="http://schemas.openxmlformats.org/markup-compatibility/2006">
    <mc:Choice Requires="x15">
      <x15ac:absPath xmlns:x15ac="http://schemas.microsoft.com/office/spreadsheetml/2010/11/ac" url="/Users/emonet/Documents/DOCUMENTS - MacBook Pro de Emonet/Chance/"/>
    </mc:Choice>
  </mc:AlternateContent>
  <xr:revisionPtr revIDLastSave="0" documentId="8_{2572E21E-C4BC-8D41-99A2-7093F8C31023}" xr6:coauthVersionLast="47" xr6:coauthVersionMax="47" xr10:uidLastSave="{00000000-0000-0000-0000-000000000000}"/>
  <bookViews>
    <workbookView xWindow="220" yWindow="540" windowWidth="28340" windowHeight="16240" tabRatio="500" xr2:uid="{00000000-000D-0000-FFFF-FFFF00000000}"/>
  </bookViews>
  <sheets>
    <sheet name="Archives" sheetId="2" r:id="rId1"/>
    <sheet name="Négatifs" sheetId="3" r:id="rId2"/>
  </sheets>
  <definedNames>
    <definedName name="_xlnm.Print_Titles" localSheetId="0">Archives!$1:$2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W313" i="2" l="1"/>
  <c r="U313" i="2"/>
  <c r="U312" i="2"/>
  <c r="U310" i="2"/>
  <c r="U309" i="2"/>
  <c r="V309" i="2"/>
  <c r="W296" i="2"/>
  <c r="W292" i="2"/>
  <c r="W289" i="2"/>
  <c r="AF266" i="2"/>
  <c r="AF282" i="2"/>
  <c r="AH355" i="2"/>
  <c r="U196" i="2"/>
  <c r="W196" i="2"/>
  <c r="AF264" i="2"/>
  <c r="AH42" i="2" l="1"/>
  <c r="AF41" i="2"/>
  <c r="AF39" i="2"/>
  <c r="W283" i="2"/>
  <c r="U248" i="2"/>
  <c r="U247" i="2"/>
  <c r="W247" i="2"/>
  <c r="U245" i="2"/>
  <c r="W239" i="2"/>
  <c r="AF119" i="2"/>
  <c r="AH281" i="2"/>
  <c r="AH280" i="2"/>
  <c r="AF278" i="2"/>
  <c r="AH277" i="2"/>
  <c r="AF277" i="2"/>
  <c r="AF144" i="2"/>
  <c r="W81" i="2"/>
  <c r="U80" i="2"/>
  <c r="W77" i="2"/>
  <c r="W76" i="2"/>
  <c r="W75" i="2"/>
  <c r="U74" i="2"/>
  <c r="W74" i="2"/>
  <c r="S73" i="2"/>
  <c r="U73" i="2"/>
  <c r="U142" i="2"/>
  <c r="U162" i="2"/>
  <c r="U161" i="2"/>
  <c r="U70" i="2"/>
  <c r="J282" i="2"/>
  <c r="L278" i="2"/>
  <c r="J280" i="2"/>
  <c r="J278" i="2"/>
  <c r="J277" i="2"/>
  <c r="J367" i="2"/>
  <c r="J366" i="2"/>
  <c r="J365" i="2"/>
  <c r="J364" i="2"/>
  <c r="J305" i="2"/>
  <c r="W273" i="2"/>
  <c r="L317" i="2"/>
  <c r="L316" i="2"/>
  <c r="AF248" i="2" l="1"/>
  <c r="AF247" i="2"/>
  <c r="AF245" i="2"/>
  <c r="AF243" i="2"/>
  <c r="AF242" i="2"/>
  <c r="AH241" i="2"/>
  <c r="U273" i="2"/>
  <c r="U269" i="2"/>
  <c r="U271" i="2"/>
  <c r="W268" i="2"/>
  <c r="U282" i="2"/>
  <c r="AS286" i="2"/>
  <c r="U280" i="2"/>
  <c r="V278" i="2"/>
  <c r="U277" i="2"/>
  <c r="V277" i="2"/>
  <c r="U120" i="2"/>
  <c r="U119" i="2"/>
  <c r="AH240" i="2"/>
  <c r="AF239" i="2"/>
  <c r="AO127" i="2"/>
  <c r="AF103" i="2"/>
  <c r="AF308" i="2"/>
  <c r="AH308" i="2"/>
  <c r="AI308" i="2"/>
  <c r="AF312" i="2"/>
  <c r="AF311" i="2"/>
  <c r="W90" i="2"/>
  <c r="J261" i="2"/>
  <c r="J259" i="2"/>
  <c r="L259" i="2"/>
  <c r="L257" i="2"/>
  <c r="J256" i="2"/>
  <c r="J257" i="2"/>
  <c r="J258" i="2"/>
  <c r="J255" i="2"/>
  <c r="J254" i="2"/>
  <c r="J251" i="2"/>
  <c r="J252" i="2"/>
  <c r="J248" i="2"/>
  <c r="J249" i="2"/>
  <c r="J250" i="2"/>
  <c r="L250" i="2"/>
  <c r="L248" i="2"/>
  <c r="J247" i="2"/>
  <c r="L246" i="2"/>
  <c r="J246" i="2"/>
  <c r="J245" i="2"/>
  <c r="J244" i="2"/>
  <c r="L243" i="2"/>
  <c r="J242" i="2"/>
  <c r="J241" i="2"/>
  <c r="AH22" i="2"/>
  <c r="U63" i="2"/>
  <c r="W65" i="2"/>
  <c r="W48" i="2"/>
  <c r="BB60" i="2"/>
  <c r="BG60" i="2"/>
  <c r="BL60" i="2"/>
  <c r="W139" i="2"/>
  <c r="W159" i="2"/>
  <c r="U159" i="2"/>
  <c r="U154" i="2"/>
  <c r="U153" i="2"/>
  <c r="AS153" i="2" s="1"/>
  <c r="U151" i="2"/>
  <c r="U150" i="2"/>
  <c r="U149" i="2"/>
  <c r="W148" i="2"/>
  <c r="U83" i="2"/>
  <c r="U87" i="2"/>
  <c r="AS89" i="2"/>
  <c r="U147" i="2"/>
  <c r="U145" i="2"/>
  <c r="U146" i="2"/>
  <c r="BE142" i="2"/>
  <c r="AT118" i="2"/>
  <c r="AK33" i="2"/>
  <c r="AO351" i="2"/>
  <c r="AO353" i="2"/>
  <c r="J360" i="2"/>
  <c r="J361" i="2"/>
  <c r="J356" i="2"/>
  <c r="AN355" i="2"/>
  <c r="AN354" i="2"/>
  <c r="AL354" i="2"/>
  <c r="AQ354" i="2"/>
  <c r="J350" i="2"/>
  <c r="J349" i="2"/>
  <c r="AH76" i="2"/>
  <c r="AD76" i="2"/>
  <c r="BW76" i="2" s="1"/>
  <c r="J153" i="2"/>
  <c r="W210" i="2"/>
  <c r="U209" i="2"/>
  <c r="W227" i="2"/>
  <c r="U222" i="2"/>
  <c r="U221" i="2"/>
  <c r="K29" i="2"/>
  <c r="L118" i="2"/>
  <c r="J118" i="2"/>
  <c r="J117" i="2"/>
  <c r="AG317" i="2"/>
  <c r="AG319" i="2"/>
  <c r="AG320" i="2"/>
  <c r="AG321" i="2"/>
  <c r="AG322" i="2"/>
  <c r="AG323" i="2"/>
  <c r="AG334" i="2"/>
  <c r="AG324" i="2"/>
  <c r="AG325" i="2"/>
  <c r="AG326" i="2"/>
  <c r="AG327" i="2"/>
  <c r="AG328" i="2"/>
  <c r="AG329" i="2"/>
  <c r="AG330" i="2"/>
  <c r="AG331" i="2"/>
  <c r="AF83" i="2"/>
  <c r="BE144" i="2"/>
  <c r="U144" i="2"/>
  <c r="K115" i="2"/>
  <c r="AF22" i="2"/>
  <c r="AF113" i="2"/>
  <c r="BF41" i="2"/>
  <c r="BK42" i="2"/>
  <c r="BK48" i="2"/>
  <c r="BF86" i="2"/>
  <c r="BA300" i="2"/>
  <c r="BU76" i="2"/>
  <c r="BU345" i="2"/>
  <c r="BU6" i="2"/>
  <c r="BU113" i="2"/>
  <c r="BU119" i="2"/>
  <c r="BU83" i="2"/>
  <c r="BU5" i="2"/>
  <c r="BU7" i="2"/>
  <c r="BU8" i="2"/>
  <c r="BU9" i="2"/>
  <c r="BU10" i="2"/>
  <c r="BU11" i="2"/>
  <c r="BU12" i="2"/>
  <c r="BU13" i="2"/>
  <c r="BU14" i="2"/>
  <c r="BU15" i="2"/>
  <c r="BU16" i="2"/>
  <c r="BU17" i="2"/>
  <c r="BU18" i="2"/>
  <c r="BU19" i="2"/>
  <c r="BU20" i="2"/>
  <c r="BU21" i="2"/>
  <c r="BU22" i="2"/>
  <c r="BU24" i="2"/>
  <c r="BU25" i="2"/>
  <c r="BU26" i="2"/>
  <c r="BU27" i="2"/>
  <c r="BU28" i="2"/>
  <c r="BU29" i="2"/>
  <c r="BU30" i="2"/>
  <c r="BU31" i="2"/>
  <c r="BU32" i="2"/>
  <c r="BU33" i="2"/>
  <c r="BU34" i="2"/>
  <c r="BU35" i="2"/>
  <c r="BU36" i="2"/>
  <c r="BU37" i="2"/>
  <c r="BU38" i="2"/>
  <c r="BU39" i="2"/>
  <c r="BU40" i="2"/>
  <c r="BU41" i="2"/>
  <c r="BU42" i="2"/>
  <c r="BU43" i="2"/>
  <c r="BU44" i="2"/>
  <c r="BU45" i="2"/>
  <c r="BU46" i="2"/>
  <c r="BU47" i="2"/>
  <c r="BU48" i="2"/>
  <c r="BU49" i="2"/>
  <c r="BU50" i="2"/>
  <c r="BU51" i="2"/>
  <c r="BU52" i="2"/>
  <c r="BU53" i="2"/>
  <c r="BU54" i="2"/>
  <c r="BU55" i="2"/>
  <c r="BU56" i="2"/>
  <c r="BU57" i="2"/>
  <c r="BU71" i="2"/>
  <c r="BU72" i="2"/>
  <c r="BU73" i="2"/>
  <c r="BU74" i="2"/>
  <c r="BU75" i="2"/>
  <c r="BU77" i="2"/>
  <c r="BU78" i="2"/>
  <c r="BU79" i="2"/>
  <c r="BU80" i="2"/>
  <c r="BU81" i="2"/>
  <c r="BU82" i="2"/>
  <c r="BU84" i="2"/>
  <c r="BU86" i="2"/>
  <c r="BU87" i="2"/>
  <c r="BU88" i="2"/>
  <c r="BU89" i="2"/>
  <c r="BU91" i="2"/>
  <c r="BU92" i="2"/>
  <c r="BU93" i="2"/>
  <c r="BU94" i="2"/>
  <c r="BU95" i="2"/>
  <c r="BU96" i="2"/>
  <c r="BU97" i="2"/>
  <c r="BU98" i="2"/>
  <c r="BU99" i="2"/>
  <c r="BU100" i="2"/>
  <c r="BU101" i="2"/>
  <c r="BU102" i="2"/>
  <c r="BU103" i="2"/>
  <c r="BU104" i="2"/>
  <c r="BU105" i="2"/>
  <c r="BU106" i="2"/>
  <c r="BU107" i="2"/>
  <c r="BU108" i="2"/>
  <c r="BU109" i="2"/>
  <c r="BU110" i="2"/>
  <c r="BU111" i="2"/>
  <c r="BU112" i="2"/>
  <c r="BU114" i="2"/>
  <c r="BU115" i="2"/>
  <c r="BU116" i="2"/>
  <c r="BU117" i="2"/>
  <c r="BU118" i="2"/>
  <c r="BU120" i="2"/>
  <c r="BU121" i="2"/>
  <c r="BU122" i="2"/>
  <c r="BU123" i="2"/>
  <c r="BU124" i="2"/>
  <c r="BU125" i="2"/>
  <c r="BU126" i="2"/>
  <c r="BU127" i="2"/>
  <c r="BU128" i="2"/>
  <c r="BU129" i="2"/>
  <c r="BU130" i="2"/>
  <c r="BU131" i="2"/>
  <c r="BU132" i="2"/>
  <c r="BU133" i="2"/>
  <c r="BU134" i="2"/>
  <c r="BU135" i="2"/>
  <c r="BU136" i="2"/>
  <c r="BU137" i="2"/>
  <c r="BU138" i="2"/>
  <c r="BU142" i="2"/>
  <c r="BU143" i="2"/>
  <c r="BU144" i="2"/>
  <c r="BU145" i="2"/>
  <c r="BU146" i="2"/>
  <c r="BU147" i="2"/>
  <c r="BU149" i="2"/>
  <c r="BU150" i="2"/>
  <c r="BU151" i="2"/>
  <c r="BU152" i="2"/>
  <c r="BU153" i="2"/>
  <c r="BU154" i="2"/>
  <c r="BU155" i="2"/>
  <c r="BU156" i="2"/>
  <c r="BU157" i="2"/>
  <c r="BU158" i="2"/>
  <c r="BU159" i="2"/>
  <c r="BU160" i="2"/>
  <c r="BU161" i="2"/>
  <c r="BU162" i="2"/>
  <c r="BU163" i="2"/>
  <c r="BU188" i="2"/>
  <c r="BU189" i="2"/>
  <c r="BU190" i="2"/>
  <c r="BU191" i="2"/>
  <c r="BU192" i="2"/>
  <c r="BU193" i="2"/>
  <c r="BU194" i="2"/>
  <c r="BU195" i="2"/>
  <c r="BU196" i="2"/>
  <c r="BU197" i="2"/>
  <c r="BU198" i="2"/>
  <c r="BU199" i="2"/>
  <c r="BU200" i="2"/>
  <c r="BU201" i="2"/>
  <c r="BU202" i="2"/>
  <c r="BU203" i="2"/>
  <c r="BU204" i="2"/>
  <c r="BU205" i="2"/>
  <c r="BU206" i="2"/>
  <c r="BU207" i="2"/>
  <c r="BU208" i="2"/>
  <c r="BU209" i="2"/>
  <c r="BU210" i="2"/>
  <c r="BU211" i="2"/>
  <c r="BU212" i="2"/>
  <c r="BU213" i="2"/>
  <c r="BU214" i="2"/>
  <c r="BU215" i="2"/>
  <c r="BU216" i="2"/>
  <c r="BU217" i="2"/>
  <c r="BU218" i="2"/>
  <c r="BU236" i="2"/>
  <c r="BU237" i="2"/>
  <c r="BU238" i="2"/>
  <c r="BU239" i="2"/>
  <c r="BU240" i="2"/>
  <c r="BU247" i="2"/>
  <c r="BU258" i="2"/>
  <c r="BU262" i="2"/>
  <c r="BU263" i="2"/>
  <c r="BU264" i="2"/>
  <c r="BU265" i="2"/>
  <c r="BU266" i="2"/>
  <c r="BU267" i="2"/>
  <c r="BU268" i="2"/>
  <c r="BU269" i="2"/>
  <c r="BU270" i="2"/>
  <c r="BU271" i="2"/>
  <c r="BU272" i="2"/>
  <c r="BU273" i="2"/>
  <c r="BU274" i="2"/>
  <c r="BU275" i="2"/>
  <c r="BU276" i="2"/>
  <c r="BU277" i="2"/>
  <c r="BU278" i="2"/>
  <c r="BU279" i="2"/>
  <c r="BU280" i="2"/>
  <c r="BU286" i="2"/>
  <c r="BU287" i="2"/>
  <c r="BU288" i="2"/>
  <c r="BU289" i="2"/>
  <c r="BU290" i="2"/>
  <c r="BU291" i="2"/>
  <c r="BU292" i="2"/>
  <c r="BU293" i="2"/>
  <c r="BU294" i="2"/>
  <c r="BU295" i="2"/>
  <c r="BU296" i="2"/>
  <c r="BU298" i="2"/>
  <c r="BU299" i="2"/>
  <c r="BU300" i="2"/>
  <c r="BU301" i="2"/>
  <c r="BU302" i="2"/>
  <c r="BU303" i="2"/>
  <c r="BU304" i="2"/>
  <c r="BU305" i="2"/>
  <c r="BU306" i="2"/>
  <c r="BU307" i="2"/>
  <c r="BU308" i="2"/>
  <c r="BU309" i="2"/>
  <c r="BU310" i="2"/>
  <c r="BU311" i="2"/>
  <c r="BU312" i="2"/>
  <c r="BU313" i="2"/>
  <c r="BU314" i="2"/>
  <c r="BU315" i="2"/>
  <c r="BU316" i="2"/>
  <c r="BU333" i="2"/>
  <c r="BU335" i="2"/>
  <c r="BU336" i="2"/>
  <c r="BU337" i="2"/>
  <c r="BU342" i="2"/>
  <c r="BU343" i="2"/>
  <c r="BU344" i="2"/>
  <c r="BU350" i="2"/>
  <c r="BU351" i="2"/>
  <c r="BU352" i="2"/>
  <c r="BU353" i="2"/>
  <c r="BU358" i="2"/>
  <c r="BU359" i="2"/>
  <c r="BU360" i="2"/>
  <c r="AW370" i="2"/>
  <c r="BU370" i="2" s="1"/>
  <c r="BW113" i="2"/>
  <c r="BW83" i="2"/>
  <c r="BW100" i="2"/>
  <c r="BW107" i="2"/>
  <c r="BW78" i="2"/>
  <c r="BW5" i="2"/>
  <c r="BW6" i="2"/>
  <c r="BW7" i="2"/>
  <c r="BW8" i="2"/>
  <c r="BW9" i="2"/>
  <c r="BW10" i="2"/>
  <c r="BW11" i="2"/>
  <c r="BW12" i="2"/>
  <c r="BW13" i="2"/>
  <c r="BW14" i="2"/>
  <c r="BW15" i="2"/>
  <c r="BW16" i="2"/>
  <c r="BW17" i="2"/>
  <c r="BW18" i="2"/>
  <c r="BW19" i="2"/>
  <c r="BW20" i="2"/>
  <c r="BW21" i="2"/>
  <c r="BW22" i="2"/>
  <c r="BW24" i="2"/>
  <c r="BW25" i="2"/>
  <c r="BW26" i="2"/>
  <c r="BW27" i="2"/>
  <c r="BW28" i="2"/>
  <c r="BW29" i="2"/>
  <c r="BW30" i="2"/>
  <c r="BW31" i="2"/>
  <c r="BW32" i="2"/>
  <c r="BW33" i="2"/>
  <c r="BW34" i="2"/>
  <c r="BW35" i="2"/>
  <c r="BW36" i="2"/>
  <c r="BW37" i="2"/>
  <c r="BW38" i="2"/>
  <c r="BW39" i="2"/>
  <c r="BW40" i="2"/>
  <c r="BW41" i="2"/>
  <c r="BW42" i="2"/>
  <c r="BW43" i="2"/>
  <c r="BW44" i="2"/>
  <c r="BW45" i="2"/>
  <c r="BW46" i="2"/>
  <c r="BW47" i="2"/>
  <c r="BW48" i="2"/>
  <c r="BW49" i="2"/>
  <c r="BW50" i="2"/>
  <c r="BW51" i="2"/>
  <c r="BW52" i="2"/>
  <c r="BW53" i="2"/>
  <c r="BW54" i="2"/>
  <c r="BW55" i="2"/>
  <c r="BW56" i="2"/>
  <c r="BW57" i="2"/>
  <c r="BW71" i="2"/>
  <c r="BW72" i="2"/>
  <c r="BW73" i="2"/>
  <c r="BW74" i="2"/>
  <c r="BW75" i="2"/>
  <c r="BW77" i="2"/>
  <c r="BW79" i="2"/>
  <c r="BW80" i="2"/>
  <c r="BW81" i="2"/>
  <c r="BW82" i="2"/>
  <c r="BW84" i="2"/>
  <c r="BW86" i="2"/>
  <c r="BW87" i="2"/>
  <c r="BW88" i="2"/>
  <c r="BW89" i="2"/>
  <c r="BW91" i="2"/>
  <c r="BW92" i="2"/>
  <c r="BW93" i="2"/>
  <c r="BW94" i="2"/>
  <c r="BW95" i="2"/>
  <c r="BW96" i="2"/>
  <c r="BW97" i="2"/>
  <c r="BW98" i="2"/>
  <c r="BW99" i="2"/>
  <c r="BW101" i="2"/>
  <c r="BW102" i="2"/>
  <c r="BW103" i="2"/>
  <c r="BW104" i="2"/>
  <c r="BW105" i="2"/>
  <c r="BW106" i="2"/>
  <c r="BW108" i="2"/>
  <c r="BW109" i="2"/>
  <c r="BW110" i="2"/>
  <c r="BW111" i="2"/>
  <c r="BW112" i="2"/>
  <c r="BW114" i="2"/>
  <c r="BW115" i="2"/>
  <c r="BW116" i="2"/>
  <c r="BW117" i="2"/>
  <c r="BW118" i="2"/>
  <c r="BW119" i="2"/>
  <c r="BW120" i="2"/>
  <c r="BW121" i="2"/>
  <c r="BW122" i="2"/>
  <c r="BW123" i="2"/>
  <c r="BW124" i="2"/>
  <c r="BW125" i="2"/>
  <c r="BW126" i="2"/>
  <c r="BW127" i="2"/>
  <c r="BW128" i="2"/>
  <c r="BW129" i="2"/>
  <c r="BW130" i="2"/>
  <c r="BW131" i="2"/>
  <c r="BW132" i="2"/>
  <c r="BW133" i="2"/>
  <c r="BW134" i="2"/>
  <c r="BW135" i="2"/>
  <c r="BW136" i="2"/>
  <c r="BW137" i="2"/>
  <c r="BW138" i="2"/>
  <c r="BW142" i="2"/>
  <c r="BW143" i="2"/>
  <c r="BW144" i="2"/>
  <c r="BW145" i="2"/>
  <c r="BW146" i="2"/>
  <c r="BW147" i="2"/>
  <c r="BW149" i="2"/>
  <c r="BW150" i="2"/>
  <c r="BW151" i="2"/>
  <c r="BW152" i="2"/>
  <c r="BW153" i="2"/>
  <c r="BW154" i="2"/>
  <c r="BW155" i="2"/>
  <c r="BW156" i="2"/>
  <c r="BW157" i="2"/>
  <c r="BW158" i="2"/>
  <c r="BW159" i="2"/>
  <c r="BW160" i="2"/>
  <c r="BW161" i="2"/>
  <c r="BW162" i="2"/>
  <c r="BW163" i="2"/>
  <c r="BW188" i="2"/>
  <c r="BW189" i="2"/>
  <c r="BW190" i="2"/>
  <c r="BW191" i="2"/>
  <c r="BW192" i="2"/>
  <c r="BW193" i="2"/>
  <c r="BW194" i="2"/>
  <c r="BW195" i="2"/>
  <c r="BW196" i="2"/>
  <c r="BW197" i="2"/>
  <c r="BW198" i="2"/>
  <c r="BW199" i="2"/>
  <c r="BW200" i="2"/>
  <c r="BW201" i="2"/>
  <c r="BW202" i="2"/>
  <c r="BW203" i="2"/>
  <c r="BW204" i="2"/>
  <c r="BW205" i="2"/>
  <c r="BW206" i="2"/>
  <c r="BW207" i="2"/>
  <c r="BW208" i="2"/>
  <c r="BW209" i="2"/>
  <c r="BW210" i="2"/>
  <c r="BW211" i="2"/>
  <c r="BW212" i="2"/>
  <c r="BW213" i="2"/>
  <c r="BW214" i="2"/>
  <c r="BW215" i="2"/>
  <c r="BW216" i="2"/>
  <c r="BW217" i="2"/>
  <c r="BW218" i="2"/>
  <c r="BW236" i="2"/>
  <c r="BW237" i="2"/>
  <c r="BW238" i="2"/>
  <c r="BW239" i="2"/>
  <c r="BW240" i="2"/>
  <c r="BW247" i="2"/>
  <c r="BW258" i="2"/>
  <c r="BW262" i="2"/>
  <c r="BW263" i="2"/>
  <c r="BW264" i="2"/>
  <c r="BW265" i="2"/>
  <c r="BW266" i="2"/>
  <c r="BW267" i="2"/>
  <c r="BW268" i="2"/>
  <c r="BW269" i="2"/>
  <c r="BW270" i="2"/>
  <c r="BW271" i="2"/>
  <c r="BW272" i="2"/>
  <c r="BW273" i="2"/>
  <c r="BW274" i="2"/>
  <c r="BW275" i="2"/>
  <c r="BW276" i="2"/>
  <c r="BW277" i="2"/>
  <c r="BW278" i="2"/>
  <c r="BW279" i="2"/>
  <c r="BW280" i="2"/>
  <c r="BW286" i="2"/>
  <c r="BW287" i="2"/>
  <c r="BW288" i="2"/>
  <c r="BW289" i="2"/>
  <c r="BW290" i="2"/>
  <c r="BW291" i="2"/>
  <c r="BW292" i="2"/>
  <c r="BW293" i="2"/>
  <c r="BW294" i="2"/>
  <c r="BW295" i="2"/>
  <c r="BW296" i="2"/>
  <c r="BW298" i="2"/>
  <c r="BW299" i="2"/>
  <c r="BW300" i="2"/>
  <c r="BW301" i="2"/>
  <c r="BW302" i="2"/>
  <c r="BW303" i="2"/>
  <c r="BW304" i="2"/>
  <c r="BW305" i="2"/>
  <c r="BW306" i="2"/>
  <c r="BW307" i="2"/>
  <c r="BW308" i="2"/>
  <c r="BW309" i="2"/>
  <c r="BW310" i="2"/>
  <c r="BW311" i="2"/>
  <c r="BW312" i="2"/>
  <c r="BW313" i="2"/>
  <c r="BW314" i="2"/>
  <c r="BW315" i="2"/>
  <c r="BW316" i="2"/>
  <c r="BW333" i="2"/>
  <c r="BW335" i="2"/>
  <c r="BW336" i="2"/>
  <c r="BW337" i="2"/>
  <c r="BW342" i="2"/>
  <c r="BW343" i="2"/>
  <c r="BW344" i="2"/>
  <c r="BW345" i="2"/>
  <c r="BW350" i="2"/>
  <c r="BW351" i="2"/>
  <c r="BW352" i="2"/>
  <c r="BW353" i="2"/>
  <c r="BW358" i="2"/>
  <c r="BW359" i="2"/>
  <c r="BW360" i="2"/>
  <c r="BX113" i="2"/>
  <c r="BX5" i="2"/>
  <c r="BX6" i="2"/>
  <c r="BX7" i="2"/>
  <c r="BX8" i="2"/>
  <c r="BX9" i="2"/>
  <c r="BX10" i="2"/>
  <c r="BX11" i="2"/>
  <c r="BX12" i="2"/>
  <c r="BX13" i="2"/>
  <c r="BX14" i="2"/>
  <c r="BX15" i="2"/>
  <c r="BX16" i="2"/>
  <c r="BX17" i="2"/>
  <c r="BX18" i="2"/>
  <c r="BX19" i="2"/>
  <c r="BX20" i="2"/>
  <c r="BX21" i="2"/>
  <c r="BX22" i="2"/>
  <c r="BX24" i="2"/>
  <c r="BX25" i="2"/>
  <c r="BX26" i="2"/>
  <c r="BX27" i="2"/>
  <c r="BX28" i="2"/>
  <c r="BX29" i="2"/>
  <c r="BX30" i="2"/>
  <c r="BX31" i="2"/>
  <c r="BX32" i="2"/>
  <c r="BX33" i="2"/>
  <c r="BX34" i="2"/>
  <c r="BX35" i="2"/>
  <c r="BX36" i="2"/>
  <c r="BX37" i="2"/>
  <c r="BX38" i="2"/>
  <c r="BX39" i="2"/>
  <c r="BX40" i="2"/>
  <c r="BX41" i="2"/>
  <c r="BX42" i="2"/>
  <c r="BX43" i="2"/>
  <c r="BX44" i="2"/>
  <c r="BX45" i="2"/>
  <c r="BX46" i="2"/>
  <c r="BX47" i="2"/>
  <c r="BX48" i="2"/>
  <c r="BX49" i="2"/>
  <c r="BX50" i="2"/>
  <c r="BX51" i="2"/>
  <c r="BX52" i="2"/>
  <c r="BX53" i="2"/>
  <c r="BX54" i="2"/>
  <c r="BX55" i="2"/>
  <c r="BX56" i="2"/>
  <c r="BX57" i="2"/>
  <c r="BX71" i="2"/>
  <c r="BX72" i="2"/>
  <c r="BX73" i="2"/>
  <c r="BX74" i="2"/>
  <c r="BX75" i="2"/>
  <c r="AE76" i="2"/>
  <c r="BX76" i="2" s="1"/>
  <c r="BX77" i="2"/>
  <c r="BX78" i="2"/>
  <c r="BX79" i="2"/>
  <c r="BX80" i="2"/>
  <c r="BX81" i="2"/>
  <c r="BX82" i="2"/>
  <c r="BX83" i="2"/>
  <c r="BX84" i="2"/>
  <c r="BX86" i="2"/>
  <c r="BX87" i="2"/>
  <c r="BX88" i="2"/>
  <c r="BX89" i="2"/>
  <c r="BX91" i="2"/>
  <c r="BX92" i="2"/>
  <c r="BX93" i="2"/>
  <c r="BX94" i="2"/>
  <c r="BX95" i="2"/>
  <c r="BX96" i="2"/>
  <c r="BX97" i="2"/>
  <c r="BX98" i="2"/>
  <c r="BX99" i="2"/>
  <c r="BX100" i="2"/>
  <c r="BX101" i="2"/>
  <c r="BX102" i="2"/>
  <c r="BX103" i="2"/>
  <c r="BX104" i="2"/>
  <c r="BX105" i="2"/>
  <c r="BX106" i="2"/>
  <c r="BX107" i="2"/>
  <c r="BX108" i="2"/>
  <c r="BX109" i="2"/>
  <c r="BX110" i="2"/>
  <c r="BX111" i="2"/>
  <c r="BX112" i="2"/>
  <c r="BX114" i="2"/>
  <c r="BX115" i="2"/>
  <c r="BX116" i="2"/>
  <c r="BX117" i="2"/>
  <c r="BX118" i="2"/>
  <c r="BX119" i="2"/>
  <c r="BX120" i="2"/>
  <c r="BX121" i="2"/>
  <c r="BX122" i="2"/>
  <c r="BX123" i="2"/>
  <c r="BX124" i="2"/>
  <c r="BX125" i="2"/>
  <c r="BX126" i="2"/>
  <c r="BX127" i="2"/>
  <c r="BX128" i="2"/>
  <c r="BX129" i="2"/>
  <c r="BX130" i="2"/>
  <c r="BX131" i="2"/>
  <c r="BX132" i="2"/>
  <c r="BX133" i="2"/>
  <c r="BX134" i="2"/>
  <c r="BX135" i="2"/>
  <c r="BX136" i="2"/>
  <c r="BX137" i="2"/>
  <c r="BX138" i="2"/>
  <c r="BX142" i="2"/>
  <c r="BX143" i="2"/>
  <c r="BX144" i="2"/>
  <c r="BX145" i="2"/>
  <c r="BX146" i="2"/>
  <c r="BX147" i="2"/>
  <c r="BX149" i="2"/>
  <c r="BX150" i="2"/>
  <c r="BX151" i="2"/>
  <c r="BX152" i="2"/>
  <c r="BX153" i="2"/>
  <c r="BX154" i="2"/>
  <c r="BX155" i="2"/>
  <c r="BX156" i="2"/>
  <c r="BX157" i="2"/>
  <c r="BX158" i="2"/>
  <c r="BX159" i="2"/>
  <c r="BX160" i="2"/>
  <c r="BX161" i="2"/>
  <c r="BX162" i="2"/>
  <c r="BX163" i="2"/>
  <c r="BX188" i="2"/>
  <c r="BX189" i="2"/>
  <c r="BX190" i="2"/>
  <c r="BX191" i="2"/>
  <c r="BX192" i="2"/>
  <c r="BX193" i="2"/>
  <c r="BX194" i="2"/>
  <c r="BX195" i="2"/>
  <c r="BX196" i="2"/>
  <c r="BX197" i="2"/>
  <c r="BX198" i="2"/>
  <c r="BX199" i="2"/>
  <c r="BX200" i="2"/>
  <c r="BX201" i="2"/>
  <c r="BX202" i="2"/>
  <c r="BX203" i="2"/>
  <c r="BX204" i="2"/>
  <c r="BX205" i="2"/>
  <c r="BX206" i="2"/>
  <c r="BX207" i="2"/>
  <c r="BX208" i="2"/>
  <c r="BX209" i="2"/>
  <c r="BX210" i="2"/>
  <c r="BX211" i="2"/>
  <c r="BX212" i="2"/>
  <c r="BX213" i="2"/>
  <c r="BX214" i="2"/>
  <c r="BX215" i="2"/>
  <c r="BX216" i="2"/>
  <c r="BX217" i="2"/>
  <c r="BX218" i="2"/>
  <c r="BX236" i="2"/>
  <c r="BX237" i="2"/>
  <c r="BX238" i="2"/>
  <c r="BX239" i="2"/>
  <c r="BX240" i="2"/>
  <c r="BX247" i="2"/>
  <c r="BX258" i="2"/>
  <c r="BX262" i="2"/>
  <c r="BX263" i="2"/>
  <c r="BX264" i="2"/>
  <c r="BX265" i="2"/>
  <c r="BX266" i="2"/>
  <c r="BX267" i="2"/>
  <c r="BX268" i="2"/>
  <c r="BX269" i="2"/>
  <c r="BX270" i="2"/>
  <c r="BX271" i="2"/>
  <c r="BX272" i="2"/>
  <c r="BX273" i="2"/>
  <c r="BX274" i="2"/>
  <c r="BX275" i="2"/>
  <c r="BX276" i="2"/>
  <c r="BX277" i="2"/>
  <c r="BX278" i="2"/>
  <c r="BX279" i="2"/>
  <c r="BX280" i="2"/>
  <c r="BX286" i="2"/>
  <c r="BX287" i="2"/>
  <c r="BX288" i="2"/>
  <c r="BX289" i="2"/>
  <c r="BX290" i="2"/>
  <c r="BX291" i="2"/>
  <c r="BX292" i="2"/>
  <c r="BX293" i="2"/>
  <c r="BX294" i="2"/>
  <c r="BX295" i="2"/>
  <c r="BX296" i="2"/>
  <c r="BX298" i="2"/>
  <c r="BX299" i="2"/>
  <c r="BX300" i="2"/>
  <c r="BX301" i="2"/>
  <c r="BX302" i="2"/>
  <c r="BX303" i="2"/>
  <c r="BX304" i="2"/>
  <c r="BX305" i="2"/>
  <c r="BX306" i="2"/>
  <c r="BX307" i="2"/>
  <c r="BX308" i="2"/>
  <c r="BX309" i="2"/>
  <c r="BX310" i="2"/>
  <c r="BX311" i="2"/>
  <c r="BX312" i="2"/>
  <c r="BX313" i="2"/>
  <c r="BX314" i="2"/>
  <c r="BX315" i="2"/>
  <c r="BX316" i="2"/>
  <c r="BX333" i="2"/>
  <c r="BX335" i="2"/>
  <c r="BX336" i="2"/>
  <c r="BX337" i="2"/>
  <c r="BX342" i="2"/>
  <c r="BX343" i="2"/>
  <c r="BX344" i="2"/>
  <c r="BX345" i="2"/>
  <c r="BX350" i="2"/>
  <c r="BX351" i="2"/>
  <c r="BX352" i="2"/>
  <c r="BX353" i="2"/>
  <c r="BX358" i="2"/>
  <c r="BX359" i="2"/>
  <c r="BX360" i="2"/>
  <c r="BV316" i="2"/>
  <c r="BV333" i="2"/>
  <c r="BV335" i="2"/>
  <c r="BV336" i="2"/>
  <c r="BV337" i="2"/>
  <c r="BV342" i="2"/>
  <c r="BV343" i="2"/>
  <c r="BV344" i="2"/>
  <c r="BV345" i="2"/>
  <c r="BV350" i="2"/>
  <c r="BV351" i="2"/>
  <c r="BV352" i="2"/>
  <c r="BV353" i="2"/>
  <c r="BV358" i="2"/>
  <c r="BV359" i="2"/>
  <c r="BV360" i="2"/>
  <c r="BV370" i="2"/>
  <c r="BE306" i="2"/>
  <c r="BE310" i="2"/>
  <c r="BE333" i="2"/>
  <c r="BE194" i="2"/>
  <c r="BE195" i="2"/>
  <c r="BE198" i="2"/>
  <c r="BE5" i="2"/>
  <c r="BE6" i="2"/>
  <c r="BE7" i="2"/>
  <c r="BE8" i="2"/>
  <c r="BE9" i="2"/>
  <c r="BE10" i="2"/>
  <c r="BE11" i="2"/>
  <c r="BE12" i="2"/>
  <c r="BE13" i="2"/>
  <c r="BE14" i="2"/>
  <c r="BE15" i="2"/>
  <c r="BE16" i="2"/>
  <c r="BE17" i="2"/>
  <c r="BE18" i="2"/>
  <c r="BE19" i="2"/>
  <c r="BE20" i="2"/>
  <c r="BE21" i="2"/>
  <c r="BE22" i="2"/>
  <c r="BE24" i="2"/>
  <c r="BE25" i="2"/>
  <c r="BE26" i="2"/>
  <c r="BE27" i="2"/>
  <c r="BE28" i="2"/>
  <c r="BE29" i="2"/>
  <c r="BE30" i="2"/>
  <c r="BE31" i="2"/>
  <c r="BE32" i="2"/>
  <c r="BE33" i="2"/>
  <c r="BE34" i="2"/>
  <c r="BE35" i="2"/>
  <c r="BE36" i="2"/>
  <c r="BE37" i="2"/>
  <c r="BE38" i="2"/>
  <c r="BE39" i="2"/>
  <c r="BE40" i="2"/>
  <c r="BE41" i="2"/>
  <c r="BE42" i="2"/>
  <c r="BE43" i="2"/>
  <c r="BE44" i="2"/>
  <c r="BE45" i="2"/>
  <c r="BE46" i="2"/>
  <c r="BE47" i="2"/>
  <c r="BE48" i="2"/>
  <c r="BE49" i="2"/>
  <c r="BE50" i="2"/>
  <c r="BE51" i="2"/>
  <c r="BE52" i="2"/>
  <c r="BE53" i="2"/>
  <c r="BE54" i="2"/>
  <c r="BE55" i="2"/>
  <c r="BE56" i="2"/>
  <c r="BE57" i="2"/>
  <c r="BE71" i="2"/>
  <c r="BE72" i="2"/>
  <c r="BE73" i="2"/>
  <c r="BE74" i="2"/>
  <c r="BE75" i="2"/>
  <c r="BE76" i="2"/>
  <c r="BE77" i="2"/>
  <c r="BE78" i="2"/>
  <c r="BE79" i="2"/>
  <c r="BE80" i="2"/>
  <c r="BE81" i="2"/>
  <c r="BE82" i="2"/>
  <c r="BE83" i="2"/>
  <c r="BE84" i="2"/>
  <c r="BE86" i="2"/>
  <c r="BE87" i="2"/>
  <c r="BE88" i="2"/>
  <c r="BE89" i="2"/>
  <c r="BE91" i="2"/>
  <c r="BE92" i="2"/>
  <c r="BE93" i="2"/>
  <c r="BE94" i="2"/>
  <c r="BE95" i="2"/>
  <c r="BE96" i="2"/>
  <c r="BE97" i="2"/>
  <c r="BE98" i="2"/>
  <c r="BE99" i="2"/>
  <c r="BE100" i="2"/>
  <c r="BE101" i="2"/>
  <c r="BE102" i="2"/>
  <c r="BE103" i="2"/>
  <c r="BE104" i="2"/>
  <c r="BE105" i="2"/>
  <c r="BE106" i="2"/>
  <c r="BE107" i="2"/>
  <c r="BE108" i="2"/>
  <c r="BE109" i="2"/>
  <c r="BE110" i="2"/>
  <c r="BE111" i="2"/>
  <c r="BE112" i="2"/>
  <c r="BE113" i="2"/>
  <c r="BE114" i="2"/>
  <c r="BE115" i="2"/>
  <c r="BE116" i="2"/>
  <c r="BE117" i="2"/>
  <c r="BE118" i="2"/>
  <c r="BE119" i="2"/>
  <c r="BE120" i="2"/>
  <c r="BE121" i="2"/>
  <c r="BE122" i="2"/>
  <c r="BE123" i="2"/>
  <c r="BE124" i="2"/>
  <c r="BE125" i="2"/>
  <c r="BE126" i="2"/>
  <c r="BE127" i="2"/>
  <c r="BE128" i="2"/>
  <c r="BE129" i="2"/>
  <c r="BE130" i="2"/>
  <c r="BE131" i="2"/>
  <c r="BE132" i="2"/>
  <c r="BE133" i="2"/>
  <c r="BE134" i="2"/>
  <c r="BE135" i="2"/>
  <c r="BE136" i="2"/>
  <c r="BE137" i="2"/>
  <c r="BE138" i="2"/>
  <c r="BE143" i="2"/>
  <c r="BE145" i="2"/>
  <c r="BE146" i="2"/>
  <c r="BE147" i="2"/>
  <c r="BE149" i="2"/>
  <c r="BE150" i="2"/>
  <c r="BE151" i="2"/>
  <c r="BE152" i="2"/>
  <c r="BE153" i="2"/>
  <c r="BE154" i="2"/>
  <c r="BE155" i="2"/>
  <c r="BE156" i="2"/>
  <c r="BE157" i="2"/>
  <c r="BE158" i="2"/>
  <c r="BE159" i="2"/>
  <c r="BE160" i="2"/>
  <c r="BE161" i="2"/>
  <c r="BE162" i="2"/>
  <c r="BE163" i="2"/>
  <c r="BE188" i="2"/>
  <c r="BE189" i="2"/>
  <c r="BE190" i="2"/>
  <c r="BE191" i="2"/>
  <c r="BE192" i="2"/>
  <c r="BE193" i="2"/>
  <c r="BE196" i="2"/>
  <c r="BE197" i="2"/>
  <c r="BE199" i="2"/>
  <c r="BE200" i="2"/>
  <c r="BE201" i="2"/>
  <c r="BE202" i="2"/>
  <c r="BE203" i="2"/>
  <c r="BE204" i="2"/>
  <c r="BE205" i="2"/>
  <c r="BE206" i="2"/>
  <c r="BE207" i="2"/>
  <c r="BE208" i="2"/>
  <c r="BE209" i="2"/>
  <c r="BE210" i="2"/>
  <c r="BE211" i="2"/>
  <c r="BE212" i="2"/>
  <c r="BE213" i="2"/>
  <c r="BE214" i="2"/>
  <c r="BE215" i="2"/>
  <c r="BE216" i="2"/>
  <c r="BE217" i="2"/>
  <c r="BE218" i="2"/>
  <c r="BE236" i="2"/>
  <c r="BE237" i="2"/>
  <c r="BE238" i="2"/>
  <c r="BE239" i="2"/>
  <c r="BE240" i="2"/>
  <c r="BE247" i="2"/>
  <c r="BE258" i="2"/>
  <c r="BE262" i="2"/>
  <c r="BE263" i="2"/>
  <c r="BE264" i="2"/>
  <c r="BE265" i="2"/>
  <c r="BE266" i="2"/>
  <c r="BE267" i="2"/>
  <c r="BE268" i="2"/>
  <c r="BE269" i="2"/>
  <c r="BE270" i="2"/>
  <c r="BE271" i="2"/>
  <c r="BE272" i="2"/>
  <c r="BE273" i="2"/>
  <c r="BE274" i="2"/>
  <c r="BE275" i="2"/>
  <c r="BE276" i="2"/>
  <c r="BE277" i="2"/>
  <c r="BE278" i="2"/>
  <c r="BE279" i="2"/>
  <c r="BE280" i="2"/>
  <c r="BE286" i="2"/>
  <c r="BE287" i="2"/>
  <c r="BE288" i="2"/>
  <c r="BE289" i="2"/>
  <c r="BE290" i="2"/>
  <c r="BE291" i="2"/>
  <c r="BE292" i="2"/>
  <c r="BE293" i="2"/>
  <c r="BE294" i="2"/>
  <c r="BE295" i="2"/>
  <c r="BE296" i="2"/>
  <c r="BE298" i="2"/>
  <c r="BE299" i="2"/>
  <c r="BE300" i="2"/>
  <c r="BE301" i="2"/>
  <c r="BE302" i="2"/>
  <c r="BE303" i="2"/>
  <c r="BE304" i="2"/>
  <c r="BE305" i="2"/>
  <c r="BE307" i="2"/>
  <c r="BE308" i="2"/>
  <c r="BE309" i="2"/>
  <c r="BE311" i="2"/>
  <c r="BE312" i="2"/>
  <c r="BE313" i="2"/>
  <c r="BE314" i="2"/>
  <c r="BE315" i="2"/>
  <c r="BE316" i="2"/>
  <c r="BE335" i="2"/>
  <c r="BE336" i="2"/>
  <c r="BE337" i="2"/>
  <c r="BE342" i="2"/>
  <c r="BE343" i="2"/>
  <c r="BE344" i="2"/>
  <c r="BE345" i="2"/>
  <c r="BE350" i="2"/>
  <c r="BE351" i="2"/>
  <c r="BE352" i="2"/>
  <c r="BE353" i="2"/>
  <c r="BE358" i="2"/>
  <c r="BE359" i="2"/>
  <c r="BE360" i="2"/>
  <c r="BE370" i="2"/>
  <c r="BG144" i="2"/>
  <c r="BG145" i="2"/>
  <c r="BG132" i="2"/>
  <c r="BG108" i="2"/>
  <c r="BG5" i="2"/>
  <c r="BG6" i="2"/>
  <c r="BG7" i="2"/>
  <c r="BG8" i="2"/>
  <c r="BG9" i="2"/>
  <c r="BG10" i="2"/>
  <c r="BG11" i="2"/>
  <c r="BG12" i="2"/>
  <c r="BG13" i="2"/>
  <c r="BG14" i="2"/>
  <c r="BG15" i="2"/>
  <c r="BG16" i="2"/>
  <c r="BG17" i="2"/>
  <c r="BG18" i="2"/>
  <c r="BG19" i="2"/>
  <c r="BG20" i="2"/>
  <c r="BG21" i="2"/>
  <c r="BG22" i="2"/>
  <c r="BG24" i="2"/>
  <c r="BG25" i="2"/>
  <c r="BG26" i="2"/>
  <c r="BG27" i="2"/>
  <c r="BG28" i="2"/>
  <c r="BG29" i="2"/>
  <c r="BG30" i="2"/>
  <c r="BG31" i="2"/>
  <c r="BG32" i="2"/>
  <c r="BG33" i="2"/>
  <c r="BG34" i="2"/>
  <c r="BG35" i="2"/>
  <c r="BG36" i="2"/>
  <c r="BG37" i="2"/>
  <c r="BG38" i="2"/>
  <c r="BG39" i="2"/>
  <c r="BG40" i="2"/>
  <c r="BG41" i="2"/>
  <c r="BG42" i="2"/>
  <c r="BG43" i="2"/>
  <c r="BG44" i="2"/>
  <c r="BG45" i="2"/>
  <c r="BG46" i="2"/>
  <c r="BG47" i="2"/>
  <c r="BG48" i="2"/>
  <c r="BG49" i="2"/>
  <c r="BG50" i="2"/>
  <c r="BG51" i="2"/>
  <c r="BG52" i="2"/>
  <c r="BG53" i="2"/>
  <c r="BG54" i="2"/>
  <c r="BG55" i="2"/>
  <c r="BG56" i="2"/>
  <c r="BG57" i="2"/>
  <c r="BG71" i="2"/>
  <c r="BG72" i="2"/>
  <c r="BG73" i="2"/>
  <c r="BG74" i="2"/>
  <c r="BG75" i="2"/>
  <c r="BG76" i="2"/>
  <c r="BG77" i="2"/>
  <c r="BG78" i="2"/>
  <c r="BG79" i="2"/>
  <c r="BG80" i="2"/>
  <c r="BG81" i="2"/>
  <c r="BG82" i="2"/>
  <c r="BG83" i="2"/>
  <c r="BG84" i="2"/>
  <c r="BG86" i="2"/>
  <c r="BG87" i="2"/>
  <c r="BG88" i="2"/>
  <c r="BG89" i="2"/>
  <c r="BG91" i="2"/>
  <c r="BG92" i="2"/>
  <c r="BG93" i="2"/>
  <c r="BG94" i="2"/>
  <c r="BG95" i="2"/>
  <c r="BG96" i="2"/>
  <c r="BG97" i="2"/>
  <c r="BG98" i="2"/>
  <c r="BG99" i="2"/>
  <c r="BG100" i="2"/>
  <c r="BG101" i="2"/>
  <c r="BG102" i="2"/>
  <c r="BG103" i="2"/>
  <c r="BG104" i="2"/>
  <c r="BG105" i="2"/>
  <c r="BG106" i="2"/>
  <c r="BG107" i="2"/>
  <c r="BG109" i="2"/>
  <c r="BG110" i="2"/>
  <c r="BG111" i="2"/>
  <c r="BG112" i="2"/>
  <c r="BG113" i="2"/>
  <c r="BG114" i="2"/>
  <c r="BG115" i="2"/>
  <c r="BG116" i="2"/>
  <c r="BG117" i="2"/>
  <c r="BG118" i="2"/>
  <c r="BG119" i="2"/>
  <c r="BG120" i="2"/>
  <c r="BG121" i="2"/>
  <c r="BG122" i="2"/>
  <c r="BG123" i="2"/>
  <c r="BG124" i="2"/>
  <c r="BG125" i="2"/>
  <c r="BG126" i="2"/>
  <c r="BG127" i="2"/>
  <c r="BG128" i="2"/>
  <c r="BG129" i="2"/>
  <c r="BG130" i="2"/>
  <c r="BG131" i="2"/>
  <c r="BG133" i="2"/>
  <c r="BG134" i="2"/>
  <c r="BG135" i="2"/>
  <c r="BG136" i="2"/>
  <c r="BG137" i="2"/>
  <c r="BG138" i="2"/>
  <c r="BG142" i="2"/>
  <c r="BG143" i="2"/>
  <c r="BG146" i="2"/>
  <c r="BG147" i="2"/>
  <c r="BG149" i="2"/>
  <c r="BG150" i="2"/>
  <c r="BG151" i="2"/>
  <c r="BG152" i="2"/>
  <c r="BG153" i="2"/>
  <c r="BG154" i="2"/>
  <c r="BG155" i="2"/>
  <c r="BG156" i="2"/>
  <c r="BG157" i="2"/>
  <c r="BG158" i="2"/>
  <c r="BG159" i="2"/>
  <c r="BG160" i="2"/>
  <c r="BG161" i="2"/>
  <c r="BG162" i="2"/>
  <c r="BG163" i="2"/>
  <c r="BG188" i="2"/>
  <c r="BG189" i="2"/>
  <c r="BG190" i="2"/>
  <c r="BG191" i="2"/>
  <c r="BG192" i="2"/>
  <c r="BG193" i="2"/>
  <c r="BG194" i="2"/>
  <c r="BG195" i="2"/>
  <c r="BG196" i="2"/>
  <c r="BG197" i="2"/>
  <c r="BG198" i="2"/>
  <c r="BG199" i="2"/>
  <c r="BG200" i="2"/>
  <c r="BG201" i="2"/>
  <c r="BG202" i="2"/>
  <c r="BG203" i="2"/>
  <c r="BG204" i="2"/>
  <c r="BG205" i="2"/>
  <c r="BG206" i="2"/>
  <c r="BG207" i="2"/>
  <c r="BG208" i="2"/>
  <c r="BG209" i="2"/>
  <c r="BG210" i="2"/>
  <c r="BG211" i="2"/>
  <c r="BG212" i="2"/>
  <c r="BG213" i="2"/>
  <c r="BG214" i="2"/>
  <c r="BG215" i="2"/>
  <c r="BG216" i="2"/>
  <c r="BG217" i="2"/>
  <c r="BG218" i="2"/>
  <c r="BG236" i="2"/>
  <c r="BG237" i="2"/>
  <c r="BG238" i="2"/>
  <c r="BG239" i="2"/>
  <c r="BG240" i="2"/>
  <c r="BG247" i="2"/>
  <c r="BG258" i="2"/>
  <c r="BG262" i="2"/>
  <c r="BG263" i="2"/>
  <c r="BG264" i="2"/>
  <c r="BG265" i="2"/>
  <c r="BG266" i="2"/>
  <c r="BG267" i="2"/>
  <c r="BG268" i="2"/>
  <c r="BG269" i="2"/>
  <c r="BG270" i="2"/>
  <c r="BG271" i="2"/>
  <c r="BG272" i="2"/>
  <c r="BG273" i="2"/>
  <c r="BG274" i="2"/>
  <c r="BG275" i="2"/>
  <c r="BG276" i="2"/>
  <c r="BG277" i="2"/>
  <c r="BG278" i="2"/>
  <c r="BG279" i="2"/>
  <c r="BG280" i="2"/>
  <c r="BG286" i="2"/>
  <c r="BG287" i="2"/>
  <c r="BG288" i="2"/>
  <c r="BG289" i="2"/>
  <c r="BG290" i="2"/>
  <c r="BG291" i="2"/>
  <c r="BG292" i="2"/>
  <c r="BG293" i="2"/>
  <c r="BG294" i="2"/>
  <c r="BG295" i="2"/>
  <c r="BG296" i="2"/>
  <c r="BG298" i="2"/>
  <c r="BG299" i="2"/>
  <c r="BG300" i="2"/>
  <c r="BG301" i="2"/>
  <c r="BG302" i="2"/>
  <c r="BG303" i="2"/>
  <c r="BG304" i="2"/>
  <c r="BG305" i="2"/>
  <c r="BG306" i="2"/>
  <c r="BG307" i="2"/>
  <c r="BG308" i="2"/>
  <c r="BG309" i="2"/>
  <c r="BG310" i="2"/>
  <c r="BG311" i="2"/>
  <c r="BG312" i="2"/>
  <c r="BG313" i="2"/>
  <c r="BG314" i="2"/>
  <c r="BG315" i="2"/>
  <c r="BG316" i="2"/>
  <c r="BG333" i="2"/>
  <c r="BG335" i="2"/>
  <c r="BG336" i="2"/>
  <c r="BG337" i="2"/>
  <c r="BG342" i="2"/>
  <c r="BG343" i="2"/>
  <c r="BG344" i="2"/>
  <c r="BG345" i="2"/>
  <c r="BG350" i="2"/>
  <c r="BG351" i="2"/>
  <c r="BG352" i="2"/>
  <c r="BG353" i="2"/>
  <c r="BG358" i="2"/>
  <c r="BG359" i="2"/>
  <c r="BG360" i="2"/>
  <c r="BF316" i="2"/>
  <c r="BF333" i="2"/>
  <c r="BF335" i="2"/>
  <c r="BF336" i="2"/>
  <c r="BF337" i="2"/>
  <c r="BF342" i="2"/>
  <c r="BF343" i="2"/>
  <c r="BF344" i="2"/>
  <c r="BF345" i="2"/>
  <c r="BF350" i="2"/>
  <c r="BF351" i="2"/>
  <c r="BF352" i="2"/>
  <c r="BF353" i="2"/>
  <c r="BF358" i="2"/>
  <c r="BF359" i="2"/>
  <c r="BF360" i="2"/>
  <c r="BF370" i="2"/>
  <c r="BH5" i="2"/>
  <c r="BH6" i="2"/>
  <c r="BH7" i="2"/>
  <c r="BH8" i="2"/>
  <c r="BH9" i="2"/>
  <c r="BH10" i="2"/>
  <c r="BH11" i="2"/>
  <c r="BH12" i="2"/>
  <c r="BH13" i="2"/>
  <c r="BH14" i="2"/>
  <c r="BH15" i="2"/>
  <c r="BH16" i="2"/>
  <c r="BH17" i="2"/>
  <c r="BH18" i="2"/>
  <c r="BH19" i="2"/>
  <c r="BH20" i="2"/>
  <c r="BH21" i="2"/>
  <c r="BH22" i="2"/>
  <c r="BH24" i="2"/>
  <c r="BH25" i="2"/>
  <c r="BH26" i="2"/>
  <c r="BH27" i="2"/>
  <c r="BH28" i="2"/>
  <c r="BH29" i="2"/>
  <c r="BH30" i="2"/>
  <c r="BH31" i="2"/>
  <c r="BH32" i="2"/>
  <c r="BH33" i="2"/>
  <c r="BH34" i="2"/>
  <c r="BH35" i="2"/>
  <c r="BH36" i="2"/>
  <c r="BH37" i="2"/>
  <c r="BH38" i="2"/>
  <c r="BH39" i="2"/>
  <c r="BH40" i="2"/>
  <c r="BH41" i="2"/>
  <c r="BH42" i="2"/>
  <c r="BH43" i="2"/>
  <c r="BH44" i="2"/>
  <c r="BH45" i="2"/>
  <c r="BH46" i="2"/>
  <c r="BH47" i="2"/>
  <c r="BH48" i="2"/>
  <c r="BH49" i="2"/>
  <c r="BH50" i="2"/>
  <c r="BH51" i="2"/>
  <c r="BH52" i="2"/>
  <c r="BH53" i="2"/>
  <c r="BH54" i="2"/>
  <c r="BH55" i="2"/>
  <c r="BH56" i="2"/>
  <c r="BH57" i="2"/>
  <c r="BH71" i="2"/>
  <c r="BH72" i="2"/>
  <c r="BH73" i="2"/>
  <c r="BH74" i="2"/>
  <c r="BH75" i="2"/>
  <c r="BH76" i="2"/>
  <c r="BH77" i="2"/>
  <c r="BH78" i="2"/>
  <c r="BH79" i="2"/>
  <c r="BH80" i="2"/>
  <c r="BH81" i="2"/>
  <c r="BH82" i="2"/>
  <c r="BH83" i="2"/>
  <c r="BH84" i="2"/>
  <c r="BH86" i="2"/>
  <c r="BH87" i="2"/>
  <c r="BH88" i="2"/>
  <c r="BH89" i="2"/>
  <c r="BH91" i="2"/>
  <c r="BH92" i="2"/>
  <c r="BH93" i="2"/>
  <c r="BH94" i="2"/>
  <c r="BH95" i="2"/>
  <c r="BH96" i="2"/>
  <c r="BH97" i="2"/>
  <c r="BH98" i="2"/>
  <c r="BH99" i="2"/>
  <c r="BH100" i="2"/>
  <c r="BH101" i="2"/>
  <c r="BH102" i="2"/>
  <c r="BH103" i="2"/>
  <c r="BH104" i="2"/>
  <c r="BH105" i="2"/>
  <c r="BH106" i="2"/>
  <c r="BH107" i="2"/>
  <c r="BH108" i="2"/>
  <c r="BH109" i="2"/>
  <c r="BH110" i="2"/>
  <c r="BH111" i="2"/>
  <c r="BH112" i="2"/>
  <c r="BH113" i="2"/>
  <c r="BH114" i="2"/>
  <c r="BH115" i="2"/>
  <c r="BH116" i="2"/>
  <c r="BH117" i="2"/>
  <c r="BH118" i="2"/>
  <c r="BH119" i="2"/>
  <c r="BH120" i="2"/>
  <c r="BH121" i="2"/>
  <c r="BH122" i="2"/>
  <c r="BH123" i="2"/>
  <c r="BH124" i="2"/>
  <c r="BH125" i="2"/>
  <c r="BH126" i="2"/>
  <c r="BH127" i="2"/>
  <c r="BH128" i="2"/>
  <c r="BH129" i="2"/>
  <c r="BH130" i="2"/>
  <c r="BH131" i="2"/>
  <c r="BH132" i="2"/>
  <c r="BH133" i="2"/>
  <c r="BH134" i="2"/>
  <c r="BH135" i="2"/>
  <c r="BH136" i="2"/>
  <c r="BH137" i="2"/>
  <c r="BH138" i="2"/>
  <c r="BH142" i="2"/>
  <c r="BH143" i="2"/>
  <c r="BH144" i="2"/>
  <c r="BH145" i="2"/>
  <c r="BH146" i="2"/>
  <c r="BH147" i="2"/>
  <c r="BH149" i="2"/>
  <c r="BH150" i="2"/>
  <c r="BH151" i="2"/>
  <c r="BH152" i="2"/>
  <c r="BH153" i="2"/>
  <c r="BH154" i="2"/>
  <c r="BH155" i="2"/>
  <c r="BH156" i="2"/>
  <c r="BH157" i="2"/>
  <c r="BH158" i="2"/>
  <c r="BH159" i="2"/>
  <c r="BH160" i="2"/>
  <c r="BH161" i="2"/>
  <c r="BH162" i="2"/>
  <c r="BH163" i="2"/>
  <c r="BH188" i="2"/>
  <c r="BH189" i="2"/>
  <c r="BH190" i="2"/>
  <c r="BH191" i="2"/>
  <c r="BH192" i="2"/>
  <c r="BH193" i="2"/>
  <c r="BH194" i="2"/>
  <c r="BH195" i="2"/>
  <c r="BH196" i="2"/>
  <c r="BH197" i="2"/>
  <c r="BH198" i="2"/>
  <c r="BH199" i="2"/>
  <c r="BH200" i="2"/>
  <c r="BH201" i="2"/>
  <c r="BH202" i="2"/>
  <c r="BH203" i="2"/>
  <c r="BH204" i="2"/>
  <c r="BH205" i="2"/>
  <c r="BH206" i="2"/>
  <c r="BH207" i="2"/>
  <c r="BH208" i="2"/>
  <c r="BH209" i="2"/>
  <c r="BH210" i="2"/>
  <c r="BH211" i="2"/>
  <c r="BH212" i="2"/>
  <c r="BH213" i="2"/>
  <c r="BH214" i="2"/>
  <c r="BH215" i="2"/>
  <c r="BH216" i="2"/>
  <c r="BH217" i="2"/>
  <c r="BH218" i="2"/>
  <c r="BH236" i="2"/>
  <c r="BH237" i="2"/>
  <c r="BH238" i="2"/>
  <c r="BH239" i="2"/>
  <c r="BH240" i="2"/>
  <c r="BH247" i="2"/>
  <c r="BH258" i="2"/>
  <c r="BH262" i="2"/>
  <c r="BH263" i="2"/>
  <c r="BH264" i="2"/>
  <c r="BH265" i="2"/>
  <c r="BH266" i="2"/>
  <c r="BH267" i="2"/>
  <c r="BH268" i="2"/>
  <c r="BH269" i="2"/>
  <c r="BH270" i="2"/>
  <c r="BH271" i="2"/>
  <c r="BH272" i="2"/>
  <c r="BH273" i="2"/>
  <c r="BH274" i="2"/>
  <c r="BH275" i="2"/>
  <c r="BH276" i="2"/>
  <c r="BH277" i="2"/>
  <c r="BH278" i="2"/>
  <c r="BH279" i="2"/>
  <c r="BH280" i="2"/>
  <c r="BH286" i="2"/>
  <c r="BH287" i="2"/>
  <c r="BH288" i="2"/>
  <c r="BH289" i="2"/>
  <c r="BH290" i="2"/>
  <c r="BH291" i="2"/>
  <c r="BH292" i="2"/>
  <c r="BH293" i="2"/>
  <c r="BH294" i="2"/>
  <c r="BH295" i="2"/>
  <c r="BH296" i="2"/>
  <c r="BH298" i="2"/>
  <c r="BH299" i="2"/>
  <c r="BH300" i="2"/>
  <c r="BH301" i="2"/>
  <c r="BH302" i="2"/>
  <c r="BH303" i="2"/>
  <c r="BH304" i="2"/>
  <c r="BH305" i="2"/>
  <c r="BH306" i="2"/>
  <c r="BH307" i="2"/>
  <c r="BH308" i="2"/>
  <c r="BH309" i="2"/>
  <c r="BH310" i="2"/>
  <c r="BH311" i="2"/>
  <c r="BH312" i="2"/>
  <c r="BH313" i="2"/>
  <c r="BH314" i="2"/>
  <c r="BH315" i="2"/>
  <c r="BH316" i="2"/>
  <c r="BH333" i="2"/>
  <c r="BH335" i="2"/>
  <c r="BH336" i="2"/>
  <c r="BH337" i="2"/>
  <c r="BH342" i="2"/>
  <c r="BH343" i="2"/>
  <c r="BH344" i="2"/>
  <c r="BH345" i="2"/>
  <c r="BH350" i="2"/>
  <c r="BH351" i="2"/>
  <c r="BH352" i="2"/>
  <c r="BH353" i="2"/>
  <c r="BH358" i="2"/>
  <c r="BH359" i="2"/>
  <c r="BH360" i="2"/>
  <c r="AP316" i="2"/>
  <c r="AP333" i="2"/>
  <c r="AP335" i="2"/>
  <c r="BT335" i="2" s="1"/>
  <c r="AP336" i="2"/>
  <c r="AP337" i="2"/>
  <c r="AP342" i="2"/>
  <c r="AP343" i="2"/>
  <c r="AP344" i="2"/>
  <c r="AP345" i="2"/>
  <c r="AP350" i="2"/>
  <c r="AP351" i="2"/>
  <c r="BT351" i="2" s="1"/>
  <c r="AP352" i="2"/>
  <c r="BT352" i="2" s="1"/>
  <c r="AP353" i="2"/>
  <c r="AP358" i="2"/>
  <c r="AP359" i="2"/>
  <c r="AP360" i="2"/>
  <c r="AP370" i="2"/>
  <c r="AO125" i="2"/>
  <c r="AO145" i="2"/>
  <c r="AO5" i="2"/>
  <c r="AO6" i="2"/>
  <c r="AO7" i="2"/>
  <c r="AO8" i="2"/>
  <c r="AO9" i="2"/>
  <c r="AO10" i="2"/>
  <c r="AO11" i="2"/>
  <c r="AO12" i="2"/>
  <c r="AO13" i="2"/>
  <c r="AO14" i="2"/>
  <c r="AO15" i="2"/>
  <c r="AO16" i="2"/>
  <c r="AO17" i="2"/>
  <c r="AO18" i="2"/>
  <c r="AO19" i="2"/>
  <c r="AO20" i="2"/>
  <c r="AO21" i="2"/>
  <c r="AO22" i="2"/>
  <c r="AO24" i="2"/>
  <c r="AO25" i="2"/>
  <c r="AO26" i="2"/>
  <c r="AO27" i="2"/>
  <c r="AO28" i="2"/>
  <c r="AO29" i="2"/>
  <c r="AO30" i="2"/>
  <c r="AO31" i="2"/>
  <c r="AO32" i="2"/>
  <c r="AO33" i="2"/>
  <c r="AO34" i="2"/>
  <c r="AO35" i="2"/>
  <c r="AO36" i="2"/>
  <c r="AO37" i="2"/>
  <c r="AO38" i="2"/>
  <c r="AO39" i="2"/>
  <c r="AO40" i="2"/>
  <c r="AO41" i="2"/>
  <c r="AO42" i="2"/>
  <c r="AO43" i="2"/>
  <c r="AO44" i="2"/>
  <c r="AO45" i="2"/>
  <c r="AO46" i="2"/>
  <c r="AO47" i="2"/>
  <c r="AO48" i="2"/>
  <c r="AO49" i="2"/>
  <c r="AO50" i="2"/>
  <c r="AO51" i="2"/>
  <c r="AO52" i="2"/>
  <c r="AO53" i="2"/>
  <c r="AO54" i="2"/>
  <c r="AO55" i="2"/>
  <c r="AO56" i="2"/>
  <c r="AO57" i="2"/>
  <c r="AO71" i="2"/>
  <c r="AO72" i="2"/>
  <c r="AO73" i="2"/>
  <c r="AO74" i="2"/>
  <c r="AO75" i="2"/>
  <c r="AO76" i="2"/>
  <c r="AO77" i="2"/>
  <c r="AO78" i="2"/>
  <c r="AO79" i="2"/>
  <c r="AO80" i="2"/>
  <c r="AO81" i="2"/>
  <c r="AO82" i="2"/>
  <c r="AO83" i="2"/>
  <c r="AO84" i="2"/>
  <c r="AO86" i="2"/>
  <c r="AO87" i="2"/>
  <c r="AO88" i="2"/>
  <c r="AO89" i="2"/>
  <c r="AO91" i="2"/>
  <c r="AO92" i="2"/>
  <c r="AO93" i="2"/>
  <c r="AO94" i="2"/>
  <c r="AO95" i="2"/>
  <c r="AO96" i="2"/>
  <c r="AO97" i="2"/>
  <c r="AO98" i="2"/>
  <c r="AO99" i="2"/>
  <c r="AO100" i="2"/>
  <c r="AO101" i="2"/>
  <c r="AO102" i="2"/>
  <c r="AO103" i="2"/>
  <c r="AO104" i="2"/>
  <c r="AO105" i="2"/>
  <c r="AO106" i="2"/>
  <c r="AO107" i="2"/>
  <c r="AO108" i="2"/>
  <c r="AO109" i="2"/>
  <c r="AO110" i="2"/>
  <c r="AO111" i="2"/>
  <c r="AO112" i="2"/>
  <c r="AO113" i="2"/>
  <c r="AO114" i="2"/>
  <c r="AO115" i="2"/>
  <c r="AO116" i="2"/>
  <c r="AO117" i="2"/>
  <c r="AO118" i="2"/>
  <c r="AO119" i="2"/>
  <c r="AO120" i="2"/>
  <c r="AO121" i="2"/>
  <c r="AO122" i="2"/>
  <c r="AO123" i="2"/>
  <c r="AO124" i="2"/>
  <c r="AO126" i="2"/>
  <c r="AO128" i="2"/>
  <c r="AO129" i="2"/>
  <c r="AO130" i="2"/>
  <c r="AO131" i="2"/>
  <c r="AO132" i="2"/>
  <c r="AO133" i="2"/>
  <c r="AO134" i="2"/>
  <c r="AO135" i="2"/>
  <c r="AO136" i="2"/>
  <c r="AO137" i="2"/>
  <c r="AO138" i="2"/>
  <c r="AO142" i="2"/>
  <c r="AO143" i="2"/>
  <c r="AO144" i="2"/>
  <c r="AO146" i="2"/>
  <c r="AO147" i="2"/>
  <c r="AO149" i="2"/>
  <c r="AO150" i="2"/>
  <c r="AO151" i="2"/>
  <c r="AO152" i="2"/>
  <c r="AO153" i="2"/>
  <c r="AO154" i="2"/>
  <c r="AO155" i="2"/>
  <c r="AO156" i="2"/>
  <c r="AO157" i="2"/>
  <c r="AO158" i="2"/>
  <c r="AO159" i="2"/>
  <c r="AO160" i="2"/>
  <c r="AO161" i="2"/>
  <c r="AO162" i="2"/>
  <c r="AO163" i="2"/>
  <c r="AO188" i="2"/>
  <c r="AO189" i="2"/>
  <c r="AO190" i="2"/>
  <c r="AO191" i="2"/>
  <c r="AO192" i="2"/>
  <c r="AO193" i="2"/>
  <c r="AO194" i="2"/>
  <c r="AO195" i="2"/>
  <c r="AO196" i="2"/>
  <c r="AO197" i="2"/>
  <c r="AO198" i="2"/>
  <c r="AO199" i="2"/>
  <c r="AO200" i="2"/>
  <c r="AO201" i="2"/>
  <c r="AO202" i="2"/>
  <c r="AO203" i="2"/>
  <c r="AO204" i="2"/>
  <c r="AO205" i="2"/>
  <c r="AO206" i="2"/>
  <c r="AO207" i="2"/>
  <c r="AO208" i="2"/>
  <c r="AO209" i="2"/>
  <c r="AO210" i="2"/>
  <c r="AO211" i="2"/>
  <c r="AO212" i="2"/>
  <c r="AO213" i="2"/>
  <c r="AO214" i="2"/>
  <c r="AO215" i="2"/>
  <c r="AO216" i="2"/>
  <c r="AO217" i="2"/>
  <c r="AO218" i="2"/>
  <c r="AO236" i="2"/>
  <c r="AO237" i="2"/>
  <c r="AO238" i="2"/>
  <c r="AO239" i="2"/>
  <c r="AO240" i="2"/>
  <c r="AO247" i="2"/>
  <c r="AO258" i="2"/>
  <c r="AO262" i="2"/>
  <c r="AO263" i="2"/>
  <c r="AO264" i="2"/>
  <c r="AO265" i="2"/>
  <c r="AO266" i="2"/>
  <c r="AO267" i="2"/>
  <c r="AO268" i="2"/>
  <c r="AO269" i="2"/>
  <c r="AO270" i="2"/>
  <c r="AO271" i="2"/>
  <c r="AO272" i="2"/>
  <c r="AO273" i="2"/>
  <c r="AO274" i="2"/>
  <c r="AO275" i="2"/>
  <c r="AO276" i="2"/>
  <c r="AO277" i="2"/>
  <c r="AO278" i="2"/>
  <c r="AO279" i="2"/>
  <c r="AO280" i="2"/>
  <c r="AO286" i="2"/>
  <c r="AO287" i="2"/>
  <c r="AO288" i="2"/>
  <c r="AO289" i="2"/>
  <c r="AO290" i="2"/>
  <c r="AO291" i="2"/>
  <c r="AO292" i="2"/>
  <c r="AO293" i="2"/>
  <c r="AO294" i="2"/>
  <c r="AO295" i="2"/>
  <c r="AO296" i="2"/>
  <c r="AO298" i="2"/>
  <c r="AO299" i="2"/>
  <c r="AO300" i="2"/>
  <c r="AO301" i="2"/>
  <c r="AO302" i="2"/>
  <c r="AO303" i="2"/>
  <c r="AO304" i="2"/>
  <c r="AO305" i="2"/>
  <c r="AO306" i="2"/>
  <c r="AO307" i="2"/>
  <c r="AO308" i="2"/>
  <c r="AO309" i="2"/>
  <c r="AO310" i="2"/>
  <c r="AO311" i="2"/>
  <c r="AO312" i="2"/>
  <c r="AO313" i="2"/>
  <c r="AO314" i="2"/>
  <c r="AO315" i="2"/>
  <c r="AO316" i="2"/>
  <c r="AO333" i="2"/>
  <c r="AO335" i="2"/>
  <c r="AO336" i="2"/>
  <c r="AO337" i="2"/>
  <c r="AO342" i="2"/>
  <c r="AO343" i="2"/>
  <c r="AO344" i="2"/>
  <c r="AO345" i="2"/>
  <c r="AO350" i="2"/>
  <c r="AO352" i="2"/>
  <c r="AO358" i="2"/>
  <c r="AO359" i="2"/>
  <c r="AO360" i="2"/>
  <c r="AO370" i="2"/>
  <c r="AQ125" i="2"/>
  <c r="AQ145" i="2"/>
  <c r="AQ5" i="2"/>
  <c r="AQ6" i="2"/>
  <c r="AQ7" i="2"/>
  <c r="AQ8" i="2"/>
  <c r="AQ9" i="2"/>
  <c r="AQ10" i="2"/>
  <c r="AQ11" i="2"/>
  <c r="AQ12" i="2"/>
  <c r="AQ13" i="2"/>
  <c r="AQ14" i="2"/>
  <c r="AQ15" i="2"/>
  <c r="AQ16" i="2"/>
  <c r="AQ17" i="2"/>
  <c r="AQ18" i="2"/>
  <c r="AQ19" i="2"/>
  <c r="AQ20" i="2"/>
  <c r="AQ21" i="2"/>
  <c r="AQ22" i="2"/>
  <c r="AQ24" i="2"/>
  <c r="AQ25" i="2"/>
  <c r="AQ26" i="2"/>
  <c r="AQ27" i="2"/>
  <c r="AQ28" i="2"/>
  <c r="AQ29" i="2"/>
  <c r="AQ30" i="2"/>
  <c r="AQ31" i="2"/>
  <c r="AQ32" i="2"/>
  <c r="AQ33" i="2"/>
  <c r="AQ34" i="2"/>
  <c r="AQ35" i="2"/>
  <c r="AQ36" i="2"/>
  <c r="AQ37" i="2"/>
  <c r="AQ38" i="2"/>
  <c r="AQ39" i="2"/>
  <c r="AQ40" i="2"/>
  <c r="AQ41" i="2"/>
  <c r="AQ42" i="2"/>
  <c r="AQ43" i="2"/>
  <c r="AQ44" i="2"/>
  <c r="AQ45" i="2"/>
  <c r="AQ46" i="2"/>
  <c r="AQ47" i="2"/>
  <c r="AQ48" i="2"/>
  <c r="AQ49" i="2"/>
  <c r="AQ50" i="2"/>
  <c r="AQ51" i="2"/>
  <c r="AQ52" i="2"/>
  <c r="AQ53" i="2"/>
  <c r="AQ54" i="2"/>
  <c r="AQ55" i="2"/>
  <c r="AQ56" i="2"/>
  <c r="AQ57" i="2"/>
  <c r="AQ71" i="2"/>
  <c r="AQ72" i="2"/>
  <c r="AQ73" i="2"/>
  <c r="AQ74" i="2"/>
  <c r="AQ75" i="2"/>
  <c r="AQ76" i="2"/>
  <c r="AQ77" i="2"/>
  <c r="AQ78" i="2"/>
  <c r="AQ79" i="2"/>
  <c r="AQ80" i="2"/>
  <c r="AQ81" i="2"/>
  <c r="AQ82" i="2"/>
  <c r="AQ83" i="2"/>
  <c r="AQ84" i="2"/>
  <c r="AQ86" i="2"/>
  <c r="AQ87" i="2"/>
  <c r="AQ88" i="2"/>
  <c r="AQ89" i="2"/>
  <c r="AQ91" i="2"/>
  <c r="AQ92" i="2"/>
  <c r="AQ93" i="2"/>
  <c r="AQ94" i="2"/>
  <c r="AQ95" i="2"/>
  <c r="AQ96" i="2"/>
  <c r="AQ97" i="2"/>
  <c r="AQ98" i="2"/>
  <c r="AQ99" i="2"/>
  <c r="AQ100" i="2"/>
  <c r="AQ101" i="2"/>
  <c r="AQ102" i="2"/>
  <c r="AQ103" i="2"/>
  <c r="AQ104" i="2"/>
  <c r="AQ105" i="2"/>
  <c r="AQ106" i="2"/>
  <c r="AQ107" i="2"/>
  <c r="AQ108" i="2"/>
  <c r="AQ109" i="2"/>
  <c r="AQ110" i="2"/>
  <c r="AQ111" i="2"/>
  <c r="AQ112" i="2"/>
  <c r="AQ113" i="2"/>
  <c r="AQ114" i="2"/>
  <c r="AQ115" i="2"/>
  <c r="AQ116" i="2"/>
  <c r="AQ117" i="2"/>
  <c r="AQ118" i="2"/>
  <c r="AQ119" i="2"/>
  <c r="AQ120" i="2"/>
  <c r="AQ121" i="2"/>
  <c r="AQ122" i="2"/>
  <c r="AQ123" i="2"/>
  <c r="AQ124" i="2"/>
  <c r="AQ126" i="2"/>
  <c r="AQ127" i="2"/>
  <c r="AQ128" i="2"/>
  <c r="AQ129" i="2"/>
  <c r="AQ130" i="2"/>
  <c r="AQ131" i="2"/>
  <c r="AQ132" i="2"/>
  <c r="AQ133" i="2"/>
  <c r="AQ134" i="2"/>
  <c r="AQ135" i="2"/>
  <c r="AQ136" i="2"/>
  <c r="AQ137" i="2"/>
  <c r="AQ138" i="2"/>
  <c r="AQ142" i="2"/>
  <c r="AQ143" i="2"/>
  <c r="AQ144" i="2"/>
  <c r="AQ146" i="2"/>
  <c r="AQ147" i="2"/>
  <c r="AQ149" i="2"/>
  <c r="AQ150" i="2"/>
  <c r="AQ151" i="2"/>
  <c r="AQ152" i="2"/>
  <c r="AQ153" i="2"/>
  <c r="AQ154" i="2"/>
  <c r="AQ155" i="2"/>
  <c r="AQ156" i="2"/>
  <c r="AQ157" i="2"/>
  <c r="AQ158" i="2"/>
  <c r="AQ159" i="2"/>
  <c r="AQ160" i="2"/>
  <c r="AQ161" i="2"/>
  <c r="AQ162" i="2"/>
  <c r="AQ163" i="2"/>
  <c r="AQ188" i="2"/>
  <c r="AQ189" i="2"/>
  <c r="AQ190" i="2"/>
  <c r="AQ191" i="2"/>
  <c r="AQ192" i="2"/>
  <c r="AQ193" i="2"/>
  <c r="AQ194" i="2"/>
  <c r="AQ195" i="2"/>
  <c r="AQ196" i="2"/>
  <c r="AQ197" i="2"/>
  <c r="AQ198" i="2"/>
  <c r="AQ199" i="2"/>
  <c r="AQ200" i="2"/>
  <c r="AQ201" i="2"/>
  <c r="AQ202" i="2"/>
  <c r="AQ203" i="2"/>
  <c r="AQ204" i="2"/>
  <c r="AQ205" i="2"/>
  <c r="AQ206" i="2"/>
  <c r="AQ207" i="2"/>
  <c r="AQ208" i="2"/>
  <c r="AQ209" i="2"/>
  <c r="AQ210" i="2"/>
  <c r="AQ211" i="2"/>
  <c r="AQ212" i="2"/>
  <c r="AQ213" i="2"/>
  <c r="AQ214" i="2"/>
  <c r="AQ215" i="2"/>
  <c r="AQ216" i="2"/>
  <c r="AQ217" i="2"/>
  <c r="AQ218" i="2"/>
  <c r="AQ236" i="2"/>
  <c r="AQ237" i="2"/>
  <c r="AQ238" i="2"/>
  <c r="AQ239" i="2"/>
  <c r="AQ240" i="2"/>
  <c r="AQ247" i="2"/>
  <c r="AQ258" i="2"/>
  <c r="AQ262" i="2"/>
  <c r="AQ263" i="2"/>
  <c r="AQ264" i="2"/>
  <c r="AQ265" i="2"/>
  <c r="AQ266" i="2"/>
  <c r="AQ267" i="2"/>
  <c r="AQ268" i="2"/>
  <c r="AQ269" i="2"/>
  <c r="AQ270" i="2"/>
  <c r="AQ271" i="2"/>
  <c r="AQ272" i="2"/>
  <c r="AQ273" i="2"/>
  <c r="AQ274" i="2"/>
  <c r="AQ275" i="2"/>
  <c r="AQ276" i="2"/>
  <c r="AQ277" i="2"/>
  <c r="AQ278" i="2"/>
  <c r="AQ279" i="2"/>
  <c r="AQ280" i="2"/>
  <c r="AQ286" i="2"/>
  <c r="AQ287" i="2"/>
  <c r="AQ288" i="2"/>
  <c r="AQ289" i="2"/>
  <c r="AQ290" i="2"/>
  <c r="AQ291" i="2"/>
  <c r="AQ292" i="2"/>
  <c r="AQ293" i="2"/>
  <c r="AQ294" i="2"/>
  <c r="AQ295" i="2"/>
  <c r="AQ296" i="2"/>
  <c r="AQ298" i="2"/>
  <c r="AQ299" i="2"/>
  <c r="AQ300" i="2"/>
  <c r="AQ301" i="2"/>
  <c r="AQ302" i="2"/>
  <c r="AQ303" i="2"/>
  <c r="AQ304" i="2"/>
  <c r="AQ305" i="2"/>
  <c r="AQ306" i="2"/>
  <c r="AQ307" i="2"/>
  <c r="AQ308" i="2"/>
  <c r="AQ309" i="2"/>
  <c r="AQ310" i="2"/>
  <c r="AQ311" i="2"/>
  <c r="AQ312" i="2"/>
  <c r="AQ313" i="2"/>
  <c r="AQ314" i="2"/>
  <c r="AQ315" i="2"/>
  <c r="AQ316" i="2"/>
  <c r="AQ333" i="2"/>
  <c r="AQ335" i="2"/>
  <c r="AQ336" i="2"/>
  <c r="AQ337" i="2"/>
  <c r="AQ342" i="2"/>
  <c r="AQ343" i="2"/>
  <c r="AQ344" i="2"/>
  <c r="AQ345" i="2"/>
  <c r="AQ350" i="2"/>
  <c r="AQ351" i="2"/>
  <c r="AQ352" i="2"/>
  <c r="AQ353" i="2"/>
  <c r="AQ358" i="2"/>
  <c r="AQ359" i="2"/>
  <c r="AQ360" i="2"/>
  <c r="AR125" i="2"/>
  <c r="AR145" i="2"/>
  <c r="AR5" i="2"/>
  <c r="AR6" i="2"/>
  <c r="AR7" i="2"/>
  <c r="AR8" i="2"/>
  <c r="AR9" i="2"/>
  <c r="AR10" i="2"/>
  <c r="AR11" i="2"/>
  <c r="AR12" i="2"/>
  <c r="AR13" i="2"/>
  <c r="AR14" i="2"/>
  <c r="AR15" i="2"/>
  <c r="AR16" i="2"/>
  <c r="AR17" i="2"/>
  <c r="AR18" i="2"/>
  <c r="AR19" i="2"/>
  <c r="AR20" i="2"/>
  <c r="AR21" i="2"/>
  <c r="AR22" i="2"/>
  <c r="AR24" i="2"/>
  <c r="AR25" i="2"/>
  <c r="AR26" i="2"/>
  <c r="AR27" i="2"/>
  <c r="AR28" i="2"/>
  <c r="AR29" i="2"/>
  <c r="AR30" i="2"/>
  <c r="AR31" i="2"/>
  <c r="AR32" i="2"/>
  <c r="AR33" i="2"/>
  <c r="AR34" i="2"/>
  <c r="AR35" i="2"/>
  <c r="AR36" i="2"/>
  <c r="AR37" i="2"/>
  <c r="AR38" i="2"/>
  <c r="AR39" i="2"/>
  <c r="AR40" i="2"/>
  <c r="AR41" i="2"/>
  <c r="AR42" i="2"/>
  <c r="AR43" i="2"/>
  <c r="AR44" i="2"/>
  <c r="AR45" i="2"/>
  <c r="AR46" i="2"/>
  <c r="AR47" i="2"/>
  <c r="AR48" i="2"/>
  <c r="AR49" i="2"/>
  <c r="AR50" i="2"/>
  <c r="AR51" i="2"/>
  <c r="AR52" i="2"/>
  <c r="AR53" i="2"/>
  <c r="AR54" i="2"/>
  <c r="AR55" i="2"/>
  <c r="AR56" i="2"/>
  <c r="AR57" i="2"/>
  <c r="AR71" i="2"/>
  <c r="AR72" i="2"/>
  <c r="AR73" i="2"/>
  <c r="AR74" i="2"/>
  <c r="AR75" i="2"/>
  <c r="AR76" i="2"/>
  <c r="AR77" i="2"/>
  <c r="AR78" i="2"/>
  <c r="AR79" i="2"/>
  <c r="AR80" i="2"/>
  <c r="AR81" i="2"/>
  <c r="AR82" i="2"/>
  <c r="AR83" i="2"/>
  <c r="AR84" i="2"/>
  <c r="AR86" i="2"/>
  <c r="AR87" i="2"/>
  <c r="AR88" i="2"/>
  <c r="AR89" i="2"/>
  <c r="AR91" i="2"/>
  <c r="AR92" i="2"/>
  <c r="AR93" i="2"/>
  <c r="AR94" i="2"/>
  <c r="AR95" i="2"/>
  <c r="AR96" i="2"/>
  <c r="AR97" i="2"/>
  <c r="AR98" i="2"/>
  <c r="AR99" i="2"/>
  <c r="AR100" i="2"/>
  <c r="AR101" i="2"/>
  <c r="AR102" i="2"/>
  <c r="AR103" i="2"/>
  <c r="AR104" i="2"/>
  <c r="AR105" i="2"/>
  <c r="AR106" i="2"/>
  <c r="AR107" i="2"/>
  <c r="AR108" i="2"/>
  <c r="AR109" i="2"/>
  <c r="AR110" i="2"/>
  <c r="AR111" i="2"/>
  <c r="AR112" i="2"/>
  <c r="AR113" i="2"/>
  <c r="AR114" i="2"/>
  <c r="AR115" i="2"/>
  <c r="AR116" i="2"/>
  <c r="AR117" i="2"/>
  <c r="AR118" i="2"/>
  <c r="AR119" i="2"/>
  <c r="AR120" i="2"/>
  <c r="AR121" i="2"/>
  <c r="AR122" i="2"/>
  <c r="AR123" i="2"/>
  <c r="AR124" i="2"/>
  <c r="AR126" i="2"/>
  <c r="AR127" i="2"/>
  <c r="AR128" i="2"/>
  <c r="AR129" i="2"/>
  <c r="AR130" i="2"/>
  <c r="AR131" i="2"/>
  <c r="AR132" i="2"/>
  <c r="AR133" i="2"/>
  <c r="AR134" i="2"/>
  <c r="AR135" i="2"/>
  <c r="AR136" i="2"/>
  <c r="AR137" i="2"/>
  <c r="AR138" i="2"/>
  <c r="AR142" i="2"/>
  <c r="AR143" i="2"/>
  <c r="AR144" i="2"/>
  <c r="AR146" i="2"/>
  <c r="AR147" i="2"/>
  <c r="AR149" i="2"/>
  <c r="AR150" i="2"/>
  <c r="AR151" i="2"/>
  <c r="AR152" i="2"/>
  <c r="AR153" i="2"/>
  <c r="AR154" i="2"/>
  <c r="AR155" i="2"/>
  <c r="AR156" i="2"/>
  <c r="AR157" i="2"/>
  <c r="AR158" i="2"/>
  <c r="AR159" i="2"/>
  <c r="AR160" i="2"/>
  <c r="AR161" i="2"/>
  <c r="AR162" i="2"/>
  <c r="AR163" i="2"/>
  <c r="AR188" i="2"/>
  <c r="AR189" i="2"/>
  <c r="AR190" i="2"/>
  <c r="AR191" i="2"/>
  <c r="AR192" i="2"/>
  <c r="AR193" i="2"/>
  <c r="AR194" i="2"/>
  <c r="AR195" i="2"/>
  <c r="AR196" i="2"/>
  <c r="AR197" i="2"/>
  <c r="AR198" i="2"/>
  <c r="AR199" i="2"/>
  <c r="AR200" i="2"/>
  <c r="AR201" i="2"/>
  <c r="AR202" i="2"/>
  <c r="AR203" i="2"/>
  <c r="AR204" i="2"/>
  <c r="AR205" i="2"/>
  <c r="AR206" i="2"/>
  <c r="AR207" i="2"/>
  <c r="AR208" i="2"/>
  <c r="AR209" i="2"/>
  <c r="AR210" i="2"/>
  <c r="AR211" i="2"/>
  <c r="AR212" i="2"/>
  <c r="AR213" i="2"/>
  <c r="AR214" i="2"/>
  <c r="AR215" i="2"/>
  <c r="AR216" i="2"/>
  <c r="AR217" i="2"/>
  <c r="AR218" i="2"/>
  <c r="AR236" i="2"/>
  <c r="AR237" i="2"/>
  <c r="AR238" i="2"/>
  <c r="AR239" i="2"/>
  <c r="AR240" i="2"/>
  <c r="AR247" i="2"/>
  <c r="AR258" i="2"/>
  <c r="AR262" i="2"/>
  <c r="AR263" i="2"/>
  <c r="AR264" i="2"/>
  <c r="AR265" i="2"/>
  <c r="AR266" i="2"/>
  <c r="AR267" i="2"/>
  <c r="AR268" i="2"/>
  <c r="AR269" i="2"/>
  <c r="AR270" i="2"/>
  <c r="AR271" i="2"/>
  <c r="AR272" i="2"/>
  <c r="AR273" i="2"/>
  <c r="AR274" i="2"/>
  <c r="AR275" i="2"/>
  <c r="AR276" i="2"/>
  <c r="AR277" i="2"/>
  <c r="AR278" i="2"/>
  <c r="AR279" i="2"/>
  <c r="AR280" i="2"/>
  <c r="AR286" i="2"/>
  <c r="AR287" i="2"/>
  <c r="AR288" i="2"/>
  <c r="AR289" i="2"/>
  <c r="AR290" i="2"/>
  <c r="AR291" i="2"/>
  <c r="AR292" i="2"/>
  <c r="AR293" i="2"/>
  <c r="AR294" i="2"/>
  <c r="AR295" i="2"/>
  <c r="AR296" i="2"/>
  <c r="AR298" i="2"/>
  <c r="AR299" i="2"/>
  <c r="AR300" i="2"/>
  <c r="AR301" i="2"/>
  <c r="AR302" i="2"/>
  <c r="AR303" i="2"/>
  <c r="AR304" i="2"/>
  <c r="AR305" i="2"/>
  <c r="AR306" i="2"/>
  <c r="AR307" i="2"/>
  <c r="AR308" i="2"/>
  <c r="AR309" i="2"/>
  <c r="AR310" i="2"/>
  <c r="AR311" i="2"/>
  <c r="AR312" i="2"/>
  <c r="AR313" i="2"/>
  <c r="AR314" i="2"/>
  <c r="AR315" i="2"/>
  <c r="AR316" i="2"/>
  <c r="AR333" i="2"/>
  <c r="AR335" i="2"/>
  <c r="AR336" i="2"/>
  <c r="AR337" i="2"/>
  <c r="AR342" i="2"/>
  <c r="AR343" i="2"/>
  <c r="AR344" i="2"/>
  <c r="AR345" i="2"/>
  <c r="AR350" i="2"/>
  <c r="AR351" i="2"/>
  <c r="AR352" i="2"/>
  <c r="AR353" i="2"/>
  <c r="AR358" i="2"/>
  <c r="AR359" i="2"/>
  <c r="AR360" i="2"/>
  <c r="AF106" i="2"/>
  <c r="AF23" i="2"/>
  <c r="AH23" i="2"/>
  <c r="U38" i="2"/>
  <c r="AS38" i="2" s="1"/>
  <c r="K116" i="2"/>
  <c r="BK83" i="2"/>
  <c r="BK86" i="2"/>
  <c r="BK5" i="2"/>
  <c r="BK6" i="2"/>
  <c r="BK7" i="2"/>
  <c r="BK8" i="2"/>
  <c r="BK9" i="2"/>
  <c r="BK10" i="2"/>
  <c r="BK11" i="2"/>
  <c r="BK12" i="2"/>
  <c r="BK13" i="2"/>
  <c r="BK14" i="2"/>
  <c r="BK15" i="2"/>
  <c r="BK16" i="2"/>
  <c r="BK17" i="2"/>
  <c r="BK18" i="2"/>
  <c r="BK19" i="2"/>
  <c r="BK20" i="2"/>
  <c r="BK21" i="2"/>
  <c r="BK22" i="2"/>
  <c r="BK24" i="2"/>
  <c r="BK25" i="2"/>
  <c r="BK26" i="2"/>
  <c r="BK27" i="2"/>
  <c r="BK28" i="2"/>
  <c r="BK29" i="2"/>
  <c r="BK30" i="2"/>
  <c r="BK31" i="2"/>
  <c r="BK32" i="2"/>
  <c r="BK33" i="2"/>
  <c r="BK34" i="2"/>
  <c r="BK35" i="2"/>
  <c r="BK36" i="2"/>
  <c r="BK37" i="2"/>
  <c r="BK38" i="2"/>
  <c r="BK39" i="2"/>
  <c r="BK40" i="2"/>
  <c r="BK41" i="2"/>
  <c r="BK43" i="2"/>
  <c r="BK44" i="2"/>
  <c r="BK45" i="2"/>
  <c r="BK46" i="2"/>
  <c r="BK47" i="2"/>
  <c r="BK49" i="2"/>
  <c r="BK50" i="2"/>
  <c r="BK51" i="2"/>
  <c r="BK52" i="2"/>
  <c r="BK53" i="2"/>
  <c r="BK54" i="2"/>
  <c r="BK55" i="2"/>
  <c r="BK56" i="2"/>
  <c r="BK57" i="2"/>
  <c r="BK71" i="2"/>
  <c r="BK72" i="2"/>
  <c r="BK73" i="2"/>
  <c r="BK74" i="2"/>
  <c r="BK75" i="2"/>
  <c r="BK76" i="2"/>
  <c r="BK77" i="2"/>
  <c r="BK78" i="2"/>
  <c r="BK79" i="2"/>
  <c r="BK80" i="2"/>
  <c r="BK81" i="2"/>
  <c r="BK82" i="2"/>
  <c r="BK84" i="2"/>
  <c r="BK87" i="2"/>
  <c r="BK88" i="2"/>
  <c r="BK89" i="2"/>
  <c r="BK91" i="2"/>
  <c r="BK92" i="2"/>
  <c r="BK93" i="2"/>
  <c r="BK94" i="2"/>
  <c r="BK95" i="2"/>
  <c r="BK96" i="2"/>
  <c r="BK97" i="2"/>
  <c r="BK98" i="2"/>
  <c r="BK99" i="2"/>
  <c r="BK100" i="2"/>
  <c r="BK101" i="2"/>
  <c r="BK102" i="2"/>
  <c r="BK103" i="2"/>
  <c r="BK104" i="2"/>
  <c r="BK105" i="2"/>
  <c r="BK106" i="2"/>
  <c r="BK107" i="2"/>
  <c r="BK108" i="2"/>
  <c r="BK109" i="2"/>
  <c r="BK110" i="2"/>
  <c r="BK111" i="2"/>
  <c r="BK112" i="2"/>
  <c r="BK113" i="2"/>
  <c r="BK114" i="2"/>
  <c r="BK115" i="2"/>
  <c r="BK116" i="2"/>
  <c r="BK117" i="2"/>
  <c r="BK118" i="2"/>
  <c r="BK119" i="2"/>
  <c r="BK120" i="2"/>
  <c r="BK121" i="2"/>
  <c r="BK122" i="2"/>
  <c r="BK123" i="2"/>
  <c r="BK124" i="2"/>
  <c r="BK125" i="2"/>
  <c r="BK126" i="2"/>
  <c r="BK127" i="2"/>
  <c r="BK128" i="2"/>
  <c r="BK129" i="2"/>
  <c r="BK130" i="2"/>
  <c r="BK131" i="2"/>
  <c r="BK132" i="2"/>
  <c r="BK133" i="2"/>
  <c r="BK134" i="2"/>
  <c r="BK135" i="2"/>
  <c r="BK136" i="2"/>
  <c r="BK137" i="2"/>
  <c r="BK138" i="2"/>
  <c r="BK142" i="2"/>
  <c r="BK143" i="2"/>
  <c r="BK144" i="2"/>
  <c r="BK145" i="2"/>
  <c r="BK146" i="2"/>
  <c r="BK147" i="2"/>
  <c r="BK149" i="2"/>
  <c r="BK150" i="2"/>
  <c r="BK151" i="2"/>
  <c r="BK152" i="2"/>
  <c r="BK153" i="2"/>
  <c r="BK154" i="2"/>
  <c r="BK155" i="2"/>
  <c r="BK156" i="2"/>
  <c r="BK157" i="2"/>
  <c r="BK158" i="2"/>
  <c r="BK159" i="2"/>
  <c r="BK160" i="2"/>
  <c r="BK161" i="2"/>
  <c r="BK162" i="2"/>
  <c r="BK163" i="2"/>
  <c r="BK188" i="2"/>
  <c r="BK189" i="2"/>
  <c r="BK190" i="2"/>
  <c r="BK191" i="2"/>
  <c r="BK192" i="2"/>
  <c r="BK193" i="2"/>
  <c r="BK194" i="2"/>
  <c r="BK195" i="2"/>
  <c r="BK196" i="2"/>
  <c r="BK197" i="2"/>
  <c r="BK198" i="2"/>
  <c r="BK199" i="2"/>
  <c r="BK200" i="2"/>
  <c r="BK201" i="2"/>
  <c r="BK202" i="2"/>
  <c r="BK203" i="2"/>
  <c r="BK204" i="2"/>
  <c r="BK205" i="2"/>
  <c r="BK206" i="2"/>
  <c r="BK207" i="2"/>
  <c r="BK208" i="2"/>
  <c r="BK209" i="2"/>
  <c r="BK210" i="2"/>
  <c r="BK211" i="2"/>
  <c r="BK212" i="2"/>
  <c r="BK213" i="2"/>
  <c r="BK214" i="2"/>
  <c r="BK215" i="2"/>
  <c r="BK216" i="2"/>
  <c r="BK217" i="2"/>
  <c r="BK218" i="2"/>
  <c r="BK236" i="2"/>
  <c r="BK237" i="2"/>
  <c r="BK238" i="2"/>
  <c r="BK239" i="2"/>
  <c r="BK240" i="2"/>
  <c r="BK247" i="2"/>
  <c r="BK258" i="2"/>
  <c r="BK262" i="2"/>
  <c r="BK263" i="2"/>
  <c r="BK264" i="2"/>
  <c r="BK265" i="2"/>
  <c r="BK266" i="2"/>
  <c r="BK267" i="2"/>
  <c r="BK268" i="2"/>
  <c r="BK269" i="2"/>
  <c r="BK270" i="2"/>
  <c r="BK271" i="2"/>
  <c r="BK272" i="2"/>
  <c r="BK273" i="2"/>
  <c r="BK274" i="2"/>
  <c r="BK275" i="2"/>
  <c r="BK276" i="2"/>
  <c r="BK277" i="2"/>
  <c r="BK278" i="2"/>
  <c r="BK279" i="2"/>
  <c r="BK280" i="2"/>
  <c r="BK286" i="2"/>
  <c r="BK287" i="2"/>
  <c r="BK288" i="2"/>
  <c r="BK289" i="2"/>
  <c r="BK290" i="2"/>
  <c r="BK291" i="2"/>
  <c r="BK292" i="2"/>
  <c r="BK293" i="2"/>
  <c r="BK294" i="2"/>
  <c r="BK295" i="2"/>
  <c r="BK296" i="2"/>
  <c r="BK298" i="2"/>
  <c r="BK299" i="2"/>
  <c r="BK300" i="2"/>
  <c r="BK301" i="2"/>
  <c r="BK302" i="2"/>
  <c r="BK303" i="2"/>
  <c r="BK304" i="2"/>
  <c r="BK305" i="2"/>
  <c r="BK306" i="2"/>
  <c r="BK307" i="2"/>
  <c r="BK308" i="2"/>
  <c r="BK309" i="2"/>
  <c r="BK310" i="2"/>
  <c r="BK311" i="2"/>
  <c r="BK312" i="2"/>
  <c r="BK313" i="2"/>
  <c r="BK314" i="2"/>
  <c r="BK315" i="2"/>
  <c r="BK316" i="2"/>
  <c r="BK333" i="2"/>
  <c r="BK335" i="2"/>
  <c r="BK336" i="2"/>
  <c r="BK337" i="2"/>
  <c r="BK342" i="2"/>
  <c r="BK343" i="2"/>
  <c r="BK344" i="2"/>
  <c r="BK345" i="2"/>
  <c r="BK350" i="2"/>
  <c r="BK351" i="2"/>
  <c r="BK352" i="2"/>
  <c r="BK353" i="2"/>
  <c r="BK358" i="2"/>
  <c r="BK359" i="2"/>
  <c r="BK360" i="2"/>
  <c r="AS370" i="2"/>
  <c r="BK370" i="2" s="1"/>
  <c r="BJ308" i="2"/>
  <c r="BJ309" i="2"/>
  <c r="BJ310" i="2"/>
  <c r="BJ311" i="2"/>
  <c r="BJ312" i="2"/>
  <c r="BJ313" i="2"/>
  <c r="BJ314" i="2"/>
  <c r="BJ315" i="2"/>
  <c r="BJ316" i="2"/>
  <c r="BJ333" i="2"/>
  <c r="BJ335" i="2"/>
  <c r="BJ336" i="2"/>
  <c r="BJ337" i="2"/>
  <c r="BJ342" i="2"/>
  <c r="BJ343" i="2"/>
  <c r="BJ344" i="2"/>
  <c r="BJ345" i="2"/>
  <c r="BJ350" i="2"/>
  <c r="BJ351" i="2"/>
  <c r="BJ352" i="2"/>
  <c r="BJ353" i="2"/>
  <c r="BJ358" i="2"/>
  <c r="BJ359" i="2"/>
  <c r="BJ360" i="2"/>
  <c r="AR370" i="2"/>
  <c r="BJ370" i="2" s="1"/>
  <c r="BM5" i="2"/>
  <c r="BM6" i="2"/>
  <c r="BM7" i="2"/>
  <c r="BM8" i="2"/>
  <c r="BM9" i="2"/>
  <c r="BM10" i="2"/>
  <c r="BM11" i="2"/>
  <c r="BM12" i="2"/>
  <c r="BM13" i="2"/>
  <c r="BM14" i="2"/>
  <c r="BM15" i="2"/>
  <c r="BM16" i="2"/>
  <c r="BM17" i="2"/>
  <c r="BM18" i="2"/>
  <c r="BM19" i="2"/>
  <c r="BM20" i="2"/>
  <c r="BM21" i="2"/>
  <c r="BM22" i="2"/>
  <c r="BM24" i="2"/>
  <c r="BM25" i="2"/>
  <c r="BM26" i="2"/>
  <c r="BM27" i="2"/>
  <c r="BM28" i="2"/>
  <c r="BM29" i="2"/>
  <c r="BM30" i="2"/>
  <c r="BM31" i="2"/>
  <c r="BM32" i="2"/>
  <c r="BM33" i="2"/>
  <c r="BM34" i="2"/>
  <c r="BM35" i="2"/>
  <c r="BM36" i="2"/>
  <c r="BM37" i="2"/>
  <c r="BM38" i="2"/>
  <c r="BM39" i="2"/>
  <c r="BM40" i="2"/>
  <c r="BM41" i="2"/>
  <c r="BM42" i="2"/>
  <c r="BM43" i="2"/>
  <c r="BM44" i="2"/>
  <c r="BM45" i="2"/>
  <c r="BM46" i="2"/>
  <c r="BM47" i="2"/>
  <c r="BM48" i="2"/>
  <c r="BM49" i="2"/>
  <c r="BM50" i="2"/>
  <c r="BM51" i="2"/>
  <c r="BM52" i="2"/>
  <c r="BM53" i="2"/>
  <c r="BM54" i="2"/>
  <c r="BM55" i="2"/>
  <c r="BM56" i="2"/>
  <c r="BM57" i="2"/>
  <c r="BM71" i="2"/>
  <c r="BM72" i="2"/>
  <c r="BM73" i="2"/>
  <c r="BM74" i="2"/>
  <c r="BM75" i="2"/>
  <c r="BM76" i="2"/>
  <c r="BM77" i="2"/>
  <c r="BM78" i="2"/>
  <c r="BM79" i="2"/>
  <c r="BM80" i="2"/>
  <c r="BM81" i="2"/>
  <c r="BM82" i="2"/>
  <c r="BM83" i="2"/>
  <c r="BM84" i="2"/>
  <c r="BM86" i="2"/>
  <c r="BM87" i="2"/>
  <c r="BM88" i="2"/>
  <c r="BM89" i="2"/>
  <c r="BM91" i="2"/>
  <c r="BM92" i="2"/>
  <c r="BM93" i="2"/>
  <c r="BM94" i="2"/>
  <c r="BM95" i="2"/>
  <c r="BM96" i="2"/>
  <c r="BM97" i="2"/>
  <c r="BM98" i="2"/>
  <c r="BM99" i="2"/>
  <c r="BM100" i="2"/>
  <c r="BM101" i="2"/>
  <c r="BM102" i="2"/>
  <c r="BM103" i="2"/>
  <c r="BM104" i="2"/>
  <c r="BM105" i="2"/>
  <c r="BM106" i="2"/>
  <c r="BM107" i="2"/>
  <c r="BM108" i="2"/>
  <c r="BM109" i="2"/>
  <c r="BM110" i="2"/>
  <c r="BM111" i="2"/>
  <c r="BM112" i="2"/>
  <c r="BM113" i="2"/>
  <c r="BM114" i="2"/>
  <c r="BM115" i="2"/>
  <c r="BM116" i="2"/>
  <c r="BM117" i="2"/>
  <c r="BM118" i="2"/>
  <c r="BM119" i="2"/>
  <c r="BM120" i="2"/>
  <c r="BM121" i="2"/>
  <c r="BM122" i="2"/>
  <c r="BM123" i="2"/>
  <c r="BM124" i="2"/>
  <c r="BM125" i="2"/>
  <c r="BM126" i="2"/>
  <c r="BM127" i="2"/>
  <c r="BM128" i="2"/>
  <c r="BM129" i="2"/>
  <c r="BM130" i="2"/>
  <c r="BM131" i="2"/>
  <c r="BM132" i="2"/>
  <c r="BM133" i="2"/>
  <c r="BM134" i="2"/>
  <c r="BM135" i="2"/>
  <c r="BM136" i="2"/>
  <c r="BM137" i="2"/>
  <c r="BM138" i="2"/>
  <c r="BM142" i="2"/>
  <c r="BM143" i="2"/>
  <c r="BM144" i="2"/>
  <c r="BM145" i="2"/>
  <c r="BM146" i="2"/>
  <c r="BM147" i="2"/>
  <c r="BM149" i="2"/>
  <c r="BM150" i="2"/>
  <c r="BM151" i="2"/>
  <c r="BM152" i="2"/>
  <c r="BM153" i="2"/>
  <c r="BM154" i="2"/>
  <c r="BM155" i="2"/>
  <c r="BM156" i="2"/>
  <c r="BM157" i="2"/>
  <c r="BM158" i="2"/>
  <c r="BM159" i="2"/>
  <c r="BM160" i="2"/>
  <c r="BM161" i="2"/>
  <c r="BM162" i="2"/>
  <c r="BM163" i="2"/>
  <c r="BM188" i="2"/>
  <c r="BM189" i="2"/>
  <c r="BM190" i="2"/>
  <c r="BM191" i="2"/>
  <c r="BM192" i="2"/>
  <c r="BM193" i="2"/>
  <c r="BM194" i="2"/>
  <c r="BM195" i="2"/>
  <c r="BM196" i="2"/>
  <c r="BM197" i="2"/>
  <c r="BM198" i="2"/>
  <c r="BM199" i="2"/>
  <c r="BM200" i="2"/>
  <c r="BM201" i="2"/>
  <c r="BM202" i="2"/>
  <c r="BM203" i="2"/>
  <c r="BM204" i="2"/>
  <c r="BM205" i="2"/>
  <c r="BM206" i="2"/>
  <c r="BM207" i="2"/>
  <c r="BM208" i="2"/>
  <c r="BM209" i="2"/>
  <c r="BM210" i="2"/>
  <c r="BM211" i="2"/>
  <c r="BM212" i="2"/>
  <c r="BM213" i="2"/>
  <c r="BM214" i="2"/>
  <c r="BM215" i="2"/>
  <c r="BM216" i="2"/>
  <c r="BM217" i="2"/>
  <c r="BM218" i="2"/>
  <c r="BM236" i="2"/>
  <c r="BM237" i="2"/>
  <c r="BM238" i="2"/>
  <c r="BM239" i="2"/>
  <c r="BM240" i="2"/>
  <c r="BM247" i="2"/>
  <c r="BM258" i="2"/>
  <c r="BM262" i="2"/>
  <c r="BM263" i="2"/>
  <c r="BM264" i="2"/>
  <c r="BM265" i="2"/>
  <c r="BM266" i="2"/>
  <c r="BM267" i="2"/>
  <c r="BM268" i="2"/>
  <c r="BM269" i="2"/>
  <c r="BM270" i="2"/>
  <c r="BM271" i="2"/>
  <c r="BM272" i="2"/>
  <c r="BM273" i="2"/>
  <c r="BM274" i="2"/>
  <c r="BM275" i="2"/>
  <c r="BM276" i="2"/>
  <c r="BM277" i="2"/>
  <c r="BM278" i="2"/>
  <c r="BM279" i="2"/>
  <c r="BM280" i="2"/>
  <c r="BM286" i="2"/>
  <c r="BM287" i="2"/>
  <c r="BM288" i="2"/>
  <c r="BM289" i="2"/>
  <c r="BM290" i="2"/>
  <c r="BM291" i="2"/>
  <c r="BM292" i="2"/>
  <c r="BM293" i="2"/>
  <c r="BM294" i="2"/>
  <c r="BM295" i="2"/>
  <c r="BM296" i="2"/>
  <c r="BM298" i="2"/>
  <c r="BM299" i="2"/>
  <c r="BM300" i="2"/>
  <c r="BM301" i="2"/>
  <c r="BM302" i="2"/>
  <c r="BM303" i="2"/>
  <c r="BM304" i="2"/>
  <c r="BM305" i="2"/>
  <c r="BM306" i="2"/>
  <c r="BM307" i="2"/>
  <c r="BM308" i="2"/>
  <c r="BM309" i="2"/>
  <c r="BM310" i="2"/>
  <c r="BM311" i="2"/>
  <c r="BM312" i="2"/>
  <c r="BM313" i="2"/>
  <c r="BM314" i="2"/>
  <c r="BM315" i="2"/>
  <c r="BM316" i="2"/>
  <c r="BM333" i="2"/>
  <c r="BM335" i="2"/>
  <c r="BM336" i="2"/>
  <c r="BM337" i="2"/>
  <c r="BM342" i="2"/>
  <c r="BM343" i="2"/>
  <c r="BM344" i="2"/>
  <c r="BM345" i="2"/>
  <c r="BM350" i="2"/>
  <c r="BM351" i="2"/>
  <c r="BM352" i="2"/>
  <c r="BM353" i="2"/>
  <c r="BM358" i="2"/>
  <c r="BM359" i="2"/>
  <c r="BM360" i="2"/>
  <c r="BZ308" i="2"/>
  <c r="BZ309" i="2"/>
  <c r="BZ310" i="2"/>
  <c r="BZ311" i="2"/>
  <c r="BZ312" i="2"/>
  <c r="BZ313" i="2"/>
  <c r="BZ314" i="2"/>
  <c r="BZ315" i="2"/>
  <c r="BZ316" i="2"/>
  <c r="BZ333" i="2"/>
  <c r="BZ335" i="2"/>
  <c r="BZ336" i="2"/>
  <c r="BZ337" i="2"/>
  <c r="BZ342" i="2"/>
  <c r="BZ343" i="2"/>
  <c r="BZ344" i="2"/>
  <c r="BZ345" i="2"/>
  <c r="BZ350" i="2"/>
  <c r="BZ351" i="2"/>
  <c r="BZ352" i="2"/>
  <c r="BZ353" i="2"/>
  <c r="BZ358" i="2"/>
  <c r="BZ359" i="2"/>
  <c r="BZ360" i="2"/>
  <c r="AJ370" i="2"/>
  <c r="BH370" i="2" s="1"/>
  <c r="BZ370" i="2" s="1"/>
  <c r="CA5" i="2"/>
  <c r="CA6" i="2"/>
  <c r="CA7" i="2"/>
  <c r="CA8" i="2"/>
  <c r="CA9" i="2"/>
  <c r="CA10" i="2"/>
  <c r="CA11" i="2"/>
  <c r="CA12" i="2"/>
  <c r="CA13" i="2"/>
  <c r="CA14" i="2"/>
  <c r="CA15" i="2"/>
  <c r="CA16" i="2"/>
  <c r="CA17" i="2"/>
  <c r="CA18" i="2"/>
  <c r="CA19" i="2"/>
  <c r="CA20" i="2"/>
  <c r="CA21" i="2"/>
  <c r="CA22" i="2"/>
  <c r="CA24" i="2"/>
  <c r="CA25" i="2"/>
  <c r="CA26" i="2"/>
  <c r="CA27" i="2"/>
  <c r="CA28" i="2"/>
  <c r="CA29" i="2"/>
  <c r="CA30" i="2"/>
  <c r="CA31" i="2"/>
  <c r="CA32" i="2"/>
  <c r="CA33" i="2"/>
  <c r="CA34" i="2"/>
  <c r="CA35" i="2"/>
  <c r="CA36" i="2"/>
  <c r="CA37" i="2"/>
  <c r="CA38" i="2"/>
  <c r="CA39" i="2"/>
  <c r="CA40" i="2"/>
  <c r="CA41" i="2"/>
  <c r="CA42" i="2"/>
  <c r="CA43" i="2"/>
  <c r="CA44" i="2"/>
  <c r="CA45" i="2"/>
  <c r="CA46" i="2"/>
  <c r="CA47" i="2"/>
  <c r="CA48" i="2"/>
  <c r="CA49" i="2"/>
  <c r="CA50" i="2"/>
  <c r="CA51" i="2"/>
  <c r="CA52" i="2"/>
  <c r="CA53" i="2"/>
  <c r="CA54" i="2"/>
  <c r="CA55" i="2"/>
  <c r="CA56" i="2"/>
  <c r="CA57" i="2"/>
  <c r="CA71" i="2"/>
  <c r="CA72" i="2"/>
  <c r="CA73" i="2"/>
  <c r="CA74" i="2"/>
  <c r="CA75" i="2"/>
  <c r="CA76" i="2"/>
  <c r="CA77" i="2"/>
  <c r="CA78" i="2"/>
  <c r="CA79" i="2"/>
  <c r="CA80" i="2"/>
  <c r="CA81" i="2"/>
  <c r="CA82" i="2"/>
  <c r="CA83" i="2"/>
  <c r="CA84" i="2"/>
  <c r="CA86" i="2"/>
  <c r="CA87" i="2"/>
  <c r="CA88" i="2"/>
  <c r="CA89" i="2"/>
  <c r="CA91" i="2"/>
  <c r="CA92" i="2"/>
  <c r="CA93" i="2"/>
  <c r="CA94" i="2"/>
  <c r="CA95" i="2"/>
  <c r="CA96" i="2"/>
  <c r="CA97" i="2"/>
  <c r="CA98" i="2"/>
  <c r="CA99" i="2"/>
  <c r="CA100" i="2"/>
  <c r="CA101" i="2"/>
  <c r="CA102" i="2"/>
  <c r="CA103" i="2"/>
  <c r="CA104" i="2"/>
  <c r="CA105" i="2"/>
  <c r="CA106" i="2"/>
  <c r="CA107" i="2"/>
  <c r="CA108" i="2"/>
  <c r="CA109" i="2"/>
  <c r="CA110" i="2"/>
  <c r="CA111" i="2"/>
  <c r="CA112" i="2"/>
  <c r="CA113" i="2"/>
  <c r="CA114" i="2"/>
  <c r="CA115" i="2"/>
  <c r="CA116" i="2"/>
  <c r="CA117" i="2"/>
  <c r="CA118" i="2"/>
  <c r="CA119" i="2"/>
  <c r="CA120" i="2"/>
  <c r="CA121" i="2"/>
  <c r="CA122" i="2"/>
  <c r="CA123" i="2"/>
  <c r="CA124" i="2"/>
  <c r="CA125" i="2"/>
  <c r="CA126" i="2"/>
  <c r="CA127" i="2"/>
  <c r="CA128" i="2"/>
  <c r="CA129" i="2"/>
  <c r="CA130" i="2"/>
  <c r="CA131" i="2"/>
  <c r="CA132" i="2"/>
  <c r="CA133" i="2"/>
  <c r="CA134" i="2"/>
  <c r="CA135" i="2"/>
  <c r="CA136" i="2"/>
  <c r="CA137" i="2"/>
  <c r="CA138" i="2"/>
  <c r="CA142" i="2"/>
  <c r="CA143" i="2"/>
  <c r="CA144" i="2"/>
  <c r="CA145" i="2"/>
  <c r="CA146" i="2"/>
  <c r="CA147" i="2"/>
  <c r="CA149" i="2"/>
  <c r="CA150" i="2"/>
  <c r="CA151" i="2"/>
  <c r="CA152" i="2"/>
  <c r="CA153" i="2"/>
  <c r="CA154" i="2"/>
  <c r="CA155" i="2"/>
  <c r="CA156" i="2"/>
  <c r="CA157" i="2"/>
  <c r="CA158" i="2"/>
  <c r="CA159" i="2"/>
  <c r="CA160" i="2"/>
  <c r="CA161" i="2"/>
  <c r="CA162" i="2"/>
  <c r="CA163" i="2"/>
  <c r="CA188" i="2"/>
  <c r="CA189" i="2"/>
  <c r="CA190" i="2"/>
  <c r="CA191" i="2"/>
  <c r="CA192" i="2"/>
  <c r="CA193" i="2"/>
  <c r="CA194" i="2"/>
  <c r="CA195" i="2"/>
  <c r="CA196" i="2"/>
  <c r="CA197" i="2"/>
  <c r="CA198" i="2"/>
  <c r="CA199" i="2"/>
  <c r="CA200" i="2"/>
  <c r="CA201" i="2"/>
  <c r="CA202" i="2"/>
  <c r="CA203" i="2"/>
  <c r="CA204" i="2"/>
  <c r="CA205" i="2"/>
  <c r="CA206" i="2"/>
  <c r="CA207" i="2"/>
  <c r="CA208" i="2"/>
  <c r="CA209" i="2"/>
  <c r="CA210" i="2"/>
  <c r="CA211" i="2"/>
  <c r="CA212" i="2"/>
  <c r="CA213" i="2"/>
  <c r="CA214" i="2"/>
  <c r="CA215" i="2"/>
  <c r="CA216" i="2"/>
  <c r="CA217" i="2"/>
  <c r="CA218" i="2"/>
  <c r="CA236" i="2"/>
  <c r="CA237" i="2"/>
  <c r="CA238" i="2"/>
  <c r="CA239" i="2"/>
  <c r="CA240" i="2"/>
  <c r="CA247" i="2"/>
  <c r="CA258" i="2"/>
  <c r="CA262" i="2"/>
  <c r="CA263" i="2"/>
  <c r="CA264" i="2"/>
  <c r="CA265" i="2"/>
  <c r="CA266" i="2"/>
  <c r="CA267" i="2"/>
  <c r="CA268" i="2"/>
  <c r="CA269" i="2"/>
  <c r="CA270" i="2"/>
  <c r="CA271" i="2"/>
  <c r="CA272" i="2"/>
  <c r="CA273" i="2"/>
  <c r="CA274" i="2"/>
  <c r="CA275" i="2"/>
  <c r="CA276" i="2"/>
  <c r="CA277" i="2"/>
  <c r="CA278" i="2"/>
  <c r="CA279" i="2"/>
  <c r="CA280" i="2"/>
  <c r="CA286" i="2"/>
  <c r="CA287" i="2"/>
  <c r="CA288" i="2"/>
  <c r="CA289" i="2"/>
  <c r="CA290" i="2"/>
  <c r="CA291" i="2"/>
  <c r="CA292" i="2"/>
  <c r="CA293" i="2"/>
  <c r="CA294" i="2"/>
  <c r="CA295" i="2"/>
  <c r="CA296" i="2"/>
  <c r="CA298" i="2"/>
  <c r="CA299" i="2"/>
  <c r="CA300" i="2"/>
  <c r="CA301" i="2"/>
  <c r="CA302" i="2"/>
  <c r="CA303" i="2"/>
  <c r="CA304" i="2"/>
  <c r="CA305" i="2"/>
  <c r="CA306" i="2"/>
  <c r="CA307" i="2"/>
  <c r="CA308" i="2"/>
  <c r="CA309" i="2"/>
  <c r="CA310" i="2"/>
  <c r="CA311" i="2"/>
  <c r="CA312" i="2"/>
  <c r="CA313" i="2"/>
  <c r="CA314" i="2"/>
  <c r="CA315" i="2"/>
  <c r="CA316" i="2"/>
  <c r="CA333" i="2"/>
  <c r="CA335" i="2"/>
  <c r="CA336" i="2"/>
  <c r="CA337" i="2"/>
  <c r="CA342" i="2"/>
  <c r="CA343" i="2"/>
  <c r="CA344" i="2"/>
  <c r="CA345" i="2"/>
  <c r="CA350" i="2"/>
  <c r="CA351" i="2"/>
  <c r="CA352" i="2"/>
  <c r="CA353" i="2"/>
  <c r="CA358" i="2"/>
  <c r="CA359" i="2"/>
  <c r="CA360" i="2"/>
  <c r="AK370" i="2"/>
  <c r="BI370" i="2" s="1"/>
  <c r="CA370" i="2" s="1"/>
  <c r="CC5" i="2"/>
  <c r="CC6" i="2"/>
  <c r="CC7" i="2"/>
  <c r="CC8" i="2"/>
  <c r="CC9" i="2"/>
  <c r="CC10" i="2"/>
  <c r="CC11" i="2"/>
  <c r="CC12" i="2"/>
  <c r="CC13" i="2"/>
  <c r="CC14" i="2"/>
  <c r="CC15" i="2"/>
  <c r="CC16" i="2"/>
  <c r="CC17" i="2"/>
  <c r="CC18" i="2"/>
  <c r="CC19" i="2"/>
  <c r="CC20" i="2"/>
  <c r="CC21" i="2"/>
  <c r="CC22" i="2"/>
  <c r="CC24" i="2"/>
  <c r="CC25" i="2"/>
  <c r="CC26" i="2"/>
  <c r="CC27" i="2"/>
  <c r="CC28" i="2"/>
  <c r="CC29" i="2"/>
  <c r="CC30" i="2"/>
  <c r="CC31" i="2"/>
  <c r="CC32" i="2"/>
  <c r="CC33" i="2"/>
  <c r="CC34" i="2"/>
  <c r="CC35" i="2"/>
  <c r="CC36" i="2"/>
  <c r="CC37" i="2"/>
  <c r="CC38" i="2"/>
  <c r="CC39" i="2"/>
  <c r="CC40" i="2"/>
  <c r="CC41" i="2"/>
  <c r="CC42" i="2"/>
  <c r="CC43" i="2"/>
  <c r="CC44" i="2"/>
  <c r="CC45" i="2"/>
  <c r="CC46" i="2"/>
  <c r="CC47" i="2"/>
  <c r="CC48" i="2"/>
  <c r="CC49" i="2"/>
  <c r="CC50" i="2"/>
  <c r="CC51" i="2"/>
  <c r="CC52" i="2"/>
  <c r="CC53" i="2"/>
  <c r="CC54" i="2"/>
  <c r="CC55" i="2"/>
  <c r="CC56" i="2"/>
  <c r="CC57" i="2"/>
  <c r="CC71" i="2"/>
  <c r="CC72" i="2"/>
  <c r="CC73" i="2"/>
  <c r="CC74" i="2"/>
  <c r="CC75" i="2"/>
  <c r="CC77" i="2"/>
  <c r="CC78" i="2"/>
  <c r="CC79" i="2"/>
  <c r="CC80" i="2"/>
  <c r="CC81" i="2"/>
  <c r="CC82" i="2"/>
  <c r="CC83" i="2"/>
  <c r="CC84" i="2"/>
  <c r="CC86" i="2"/>
  <c r="CC87" i="2"/>
  <c r="CC88" i="2"/>
  <c r="CC89" i="2"/>
  <c r="CC91" i="2"/>
  <c r="CC92" i="2"/>
  <c r="CC93" i="2"/>
  <c r="CC94" i="2"/>
  <c r="CC95" i="2"/>
  <c r="CC96" i="2"/>
  <c r="CC97" i="2"/>
  <c r="CC98" i="2"/>
  <c r="CC99" i="2"/>
  <c r="CC100" i="2"/>
  <c r="CC101" i="2"/>
  <c r="CC102" i="2"/>
  <c r="CC103" i="2"/>
  <c r="CC104" i="2"/>
  <c r="CC105" i="2"/>
  <c r="CC106" i="2"/>
  <c r="CC107" i="2"/>
  <c r="CC108" i="2"/>
  <c r="CC109" i="2"/>
  <c r="CC110" i="2"/>
  <c r="CC111" i="2"/>
  <c r="CC112" i="2"/>
  <c r="CC113" i="2"/>
  <c r="CC114" i="2"/>
  <c r="CC115" i="2"/>
  <c r="CC116" i="2"/>
  <c r="CC117" i="2"/>
  <c r="CC118" i="2"/>
  <c r="CC119" i="2"/>
  <c r="CC120" i="2"/>
  <c r="CC121" i="2"/>
  <c r="CC122" i="2"/>
  <c r="CC123" i="2"/>
  <c r="CC124" i="2"/>
  <c r="CC125" i="2"/>
  <c r="CC126" i="2"/>
  <c r="CC127" i="2"/>
  <c r="CC128" i="2"/>
  <c r="CC129" i="2"/>
  <c r="CC130" i="2"/>
  <c r="CC131" i="2"/>
  <c r="CC132" i="2"/>
  <c r="CC133" i="2"/>
  <c r="CC134" i="2"/>
  <c r="CC135" i="2"/>
  <c r="CC136" i="2"/>
  <c r="CC137" i="2"/>
  <c r="CC138" i="2"/>
  <c r="CC142" i="2"/>
  <c r="CC143" i="2"/>
  <c r="CC144" i="2"/>
  <c r="CC145" i="2"/>
  <c r="CC146" i="2"/>
  <c r="CC147" i="2"/>
  <c r="CC149" i="2"/>
  <c r="CC150" i="2"/>
  <c r="CC151" i="2"/>
  <c r="CC152" i="2"/>
  <c r="CC153" i="2"/>
  <c r="CC154" i="2"/>
  <c r="CC155" i="2"/>
  <c r="CC156" i="2"/>
  <c r="CC157" i="2"/>
  <c r="CC158" i="2"/>
  <c r="CC159" i="2"/>
  <c r="CC160" i="2"/>
  <c r="CC161" i="2"/>
  <c r="CC162" i="2"/>
  <c r="CC163" i="2"/>
  <c r="CC188" i="2"/>
  <c r="CC189" i="2"/>
  <c r="CC190" i="2"/>
  <c r="CC191" i="2"/>
  <c r="CC192" i="2"/>
  <c r="CC193" i="2"/>
  <c r="CC194" i="2"/>
  <c r="CC195" i="2"/>
  <c r="CC196" i="2"/>
  <c r="CC197" i="2"/>
  <c r="CC198" i="2"/>
  <c r="CC199" i="2"/>
  <c r="CC200" i="2"/>
  <c r="CC201" i="2"/>
  <c r="CC202" i="2"/>
  <c r="CC203" i="2"/>
  <c r="CC204" i="2"/>
  <c r="CC205" i="2"/>
  <c r="CC206" i="2"/>
  <c r="CC207" i="2"/>
  <c r="CC208" i="2"/>
  <c r="CC209" i="2"/>
  <c r="CC210" i="2"/>
  <c r="CC211" i="2"/>
  <c r="CC212" i="2"/>
  <c r="CC213" i="2"/>
  <c r="CC214" i="2"/>
  <c r="CC215" i="2"/>
  <c r="CC216" i="2"/>
  <c r="CC217" i="2"/>
  <c r="CC218" i="2"/>
  <c r="CC236" i="2"/>
  <c r="CC237" i="2"/>
  <c r="CC238" i="2"/>
  <c r="CC239" i="2"/>
  <c r="CC240" i="2"/>
  <c r="CC247" i="2"/>
  <c r="CC258" i="2"/>
  <c r="CC262" i="2"/>
  <c r="CC263" i="2"/>
  <c r="CC264" i="2"/>
  <c r="CC265" i="2"/>
  <c r="CC266" i="2"/>
  <c r="CC267" i="2"/>
  <c r="CC268" i="2"/>
  <c r="CC269" i="2"/>
  <c r="CC270" i="2"/>
  <c r="CC271" i="2"/>
  <c r="CC272" i="2"/>
  <c r="CC273" i="2"/>
  <c r="CC274" i="2"/>
  <c r="CC275" i="2"/>
  <c r="CC276" i="2"/>
  <c r="CC277" i="2"/>
  <c r="CC278" i="2"/>
  <c r="CC279" i="2"/>
  <c r="CC280" i="2"/>
  <c r="CC286" i="2"/>
  <c r="CC287" i="2"/>
  <c r="CC288" i="2"/>
  <c r="CC289" i="2"/>
  <c r="CC290" i="2"/>
  <c r="CC291" i="2"/>
  <c r="CC292" i="2"/>
  <c r="CC293" i="2"/>
  <c r="CC294" i="2"/>
  <c r="CC295" i="2"/>
  <c r="CC296" i="2"/>
  <c r="CC298" i="2"/>
  <c r="CC299" i="2"/>
  <c r="CC300" i="2"/>
  <c r="CC301" i="2"/>
  <c r="CC302" i="2"/>
  <c r="CC303" i="2"/>
  <c r="CC304" i="2"/>
  <c r="CC305" i="2"/>
  <c r="CC306" i="2"/>
  <c r="CC307" i="2"/>
  <c r="CC308" i="2"/>
  <c r="CC309" i="2"/>
  <c r="CC310" i="2"/>
  <c r="CC311" i="2"/>
  <c r="CC312" i="2"/>
  <c r="CC313" i="2"/>
  <c r="CC314" i="2"/>
  <c r="CC315" i="2"/>
  <c r="CC316" i="2"/>
  <c r="CC333" i="2"/>
  <c r="CC335" i="2"/>
  <c r="CC336" i="2"/>
  <c r="CC337" i="2"/>
  <c r="CC342" i="2"/>
  <c r="CC343" i="2"/>
  <c r="CC344" i="2"/>
  <c r="CC345" i="2"/>
  <c r="CC350" i="2"/>
  <c r="CC351" i="2"/>
  <c r="CC352" i="2"/>
  <c r="CC353" i="2"/>
  <c r="CC358" i="2"/>
  <c r="CC359" i="2"/>
  <c r="CC360" i="2"/>
  <c r="AS126" i="2"/>
  <c r="AS125" i="2"/>
  <c r="U134" i="2"/>
  <c r="U135" i="2"/>
  <c r="AS135" i="2" s="1"/>
  <c r="BZ93" i="2"/>
  <c r="AF81" i="2"/>
  <c r="J177" i="2"/>
  <c r="J176" i="2"/>
  <c r="J175" i="2"/>
  <c r="J174" i="2"/>
  <c r="J171" i="2"/>
  <c r="J170" i="2"/>
  <c r="J169" i="2"/>
  <c r="J167" i="2"/>
  <c r="J166" i="2"/>
  <c r="J160" i="2"/>
  <c r="AN160" i="2" s="1"/>
  <c r="J159" i="2"/>
  <c r="AN159" i="2" s="1"/>
  <c r="J157" i="2"/>
  <c r="AN157" i="2" s="1"/>
  <c r="J156" i="2"/>
  <c r="AN156" i="2" s="1"/>
  <c r="J154" i="2"/>
  <c r="AN154" i="2" s="1"/>
  <c r="J152" i="2"/>
  <c r="AN152" i="2" s="1"/>
  <c r="J151" i="2"/>
  <c r="AN151" i="2" s="1"/>
  <c r="J149" i="2"/>
  <c r="AN149" i="2" s="1"/>
  <c r="L147" i="2"/>
  <c r="AJ5" i="2"/>
  <c r="AJ6" i="2"/>
  <c r="AJ7" i="2"/>
  <c r="AJ8" i="2"/>
  <c r="AJ9" i="2"/>
  <c r="AJ10" i="2"/>
  <c r="AJ11" i="2"/>
  <c r="AJ12" i="2"/>
  <c r="AJ13" i="2"/>
  <c r="AJ14" i="2"/>
  <c r="AJ15" i="2"/>
  <c r="AJ16" i="2"/>
  <c r="AJ17" i="2"/>
  <c r="AJ18" i="2"/>
  <c r="AJ19" i="2"/>
  <c r="AJ20" i="2"/>
  <c r="AJ21" i="2"/>
  <c r="AJ22" i="2"/>
  <c r="AJ24" i="2"/>
  <c r="AJ25" i="2"/>
  <c r="AJ26" i="2"/>
  <c r="AJ27" i="2"/>
  <c r="AJ28" i="2"/>
  <c r="AJ29" i="2"/>
  <c r="AJ30" i="2"/>
  <c r="AJ31" i="2"/>
  <c r="AJ32" i="2"/>
  <c r="AJ33" i="2"/>
  <c r="AJ34" i="2"/>
  <c r="AJ35" i="2"/>
  <c r="AJ36" i="2"/>
  <c r="AJ37" i="2"/>
  <c r="AJ38" i="2"/>
  <c r="AJ39" i="2"/>
  <c r="AJ40" i="2"/>
  <c r="AJ41" i="2"/>
  <c r="AJ42" i="2"/>
  <c r="AJ43" i="2"/>
  <c r="AJ44" i="2"/>
  <c r="AJ45" i="2"/>
  <c r="AJ46" i="2"/>
  <c r="AJ47" i="2"/>
  <c r="AJ48" i="2"/>
  <c r="AJ49" i="2"/>
  <c r="AJ50" i="2"/>
  <c r="AJ51" i="2"/>
  <c r="AJ52" i="2"/>
  <c r="AJ53" i="2"/>
  <c r="AJ54" i="2"/>
  <c r="AJ55" i="2"/>
  <c r="AJ56" i="2"/>
  <c r="AJ57" i="2"/>
  <c r="AJ71" i="2"/>
  <c r="AJ72" i="2"/>
  <c r="AJ73" i="2"/>
  <c r="AJ74" i="2"/>
  <c r="AJ75" i="2"/>
  <c r="AJ76" i="2"/>
  <c r="AJ77" i="2"/>
  <c r="AJ78" i="2"/>
  <c r="AJ79" i="2"/>
  <c r="AJ80" i="2"/>
  <c r="AJ81" i="2"/>
  <c r="AJ82" i="2"/>
  <c r="AJ83" i="2"/>
  <c r="AJ84" i="2"/>
  <c r="AJ86" i="2"/>
  <c r="AJ87" i="2"/>
  <c r="AJ88" i="2"/>
  <c r="AJ89" i="2"/>
  <c r="AJ91" i="2"/>
  <c r="AJ92" i="2"/>
  <c r="AJ93" i="2"/>
  <c r="AJ94" i="2"/>
  <c r="AJ95" i="2"/>
  <c r="AJ96" i="2"/>
  <c r="AJ97" i="2"/>
  <c r="AJ98" i="2"/>
  <c r="AJ99" i="2"/>
  <c r="AJ100" i="2"/>
  <c r="AJ101" i="2"/>
  <c r="AJ102" i="2"/>
  <c r="AJ103" i="2"/>
  <c r="AJ104" i="2"/>
  <c r="AJ105" i="2"/>
  <c r="AJ106" i="2"/>
  <c r="AJ107" i="2"/>
  <c r="AJ108" i="2"/>
  <c r="AJ109" i="2"/>
  <c r="AJ110" i="2"/>
  <c r="AJ111" i="2"/>
  <c r="AJ112" i="2"/>
  <c r="AJ113" i="2"/>
  <c r="AJ114" i="2"/>
  <c r="AJ115" i="2"/>
  <c r="AJ117" i="2"/>
  <c r="AJ118" i="2"/>
  <c r="AJ119" i="2"/>
  <c r="AJ120" i="2"/>
  <c r="AJ121" i="2"/>
  <c r="AJ122" i="2"/>
  <c r="AJ123" i="2"/>
  <c r="AJ124" i="2"/>
  <c r="AJ125" i="2"/>
  <c r="AJ126" i="2"/>
  <c r="AJ127" i="2"/>
  <c r="AJ128" i="2"/>
  <c r="AJ129" i="2"/>
  <c r="AJ130" i="2"/>
  <c r="AJ131" i="2"/>
  <c r="AJ132" i="2"/>
  <c r="AJ133" i="2"/>
  <c r="AJ134" i="2"/>
  <c r="AJ135" i="2"/>
  <c r="AJ136" i="2"/>
  <c r="AJ137" i="2"/>
  <c r="AJ138" i="2"/>
  <c r="AJ142" i="2"/>
  <c r="AJ143" i="2"/>
  <c r="AJ144" i="2"/>
  <c r="AJ145" i="2"/>
  <c r="AJ146" i="2"/>
  <c r="AJ147" i="2"/>
  <c r="AJ149" i="2"/>
  <c r="AJ150" i="2"/>
  <c r="AJ151" i="2"/>
  <c r="AJ152" i="2"/>
  <c r="AJ153" i="2"/>
  <c r="AJ154" i="2"/>
  <c r="AJ155" i="2"/>
  <c r="AJ156" i="2"/>
  <c r="AJ157" i="2"/>
  <c r="AJ158" i="2"/>
  <c r="AJ159" i="2"/>
  <c r="AJ160" i="2"/>
  <c r="AJ161" i="2"/>
  <c r="AJ162" i="2"/>
  <c r="AJ163" i="2"/>
  <c r="AJ188" i="2"/>
  <c r="AJ189" i="2"/>
  <c r="AJ190" i="2"/>
  <c r="AJ191" i="2"/>
  <c r="AJ192" i="2"/>
  <c r="AJ193" i="2"/>
  <c r="AJ194" i="2"/>
  <c r="AJ195" i="2"/>
  <c r="AJ196" i="2"/>
  <c r="AJ197" i="2"/>
  <c r="AJ198" i="2"/>
  <c r="AJ199" i="2"/>
  <c r="AJ200" i="2"/>
  <c r="AJ201" i="2"/>
  <c r="AJ202" i="2"/>
  <c r="AJ203" i="2"/>
  <c r="AJ204" i="2"/>
  <c r="AJ205" i="2"/>
  <c r="AJ206" i="2"/>
  <c r="AJ207" i="2"/>
  <c r="AJ208" i="2"/>
  <c r="AJ209" i="2"/>
  <c r="AJ210" i="2"/>
  <c r="AJ211" i="2"/>
  <c r="AJ212" i="2"/>
  <c r="AJ213" i="2"/>
  <c r="AJ214" i="2"/>
  <c r="AJ215" i="2"/>
  <c r="AJ216" i="2"/>
  <c r="AJ217" i="2"/>
  <c r="AJ218" i="2"/>
  <c r="AJ236" i="2"/>
  <c r="AJ237" i="2"/>
  <c r="AJ238" i="2"/>
  <c r="AJ239" i="2"/>
  <c r="AJ240" i="2"/>
  <c r="AJ247" i="2"/>
  <c r="AJ258" i="2"/>
  <c r="AJ262" i="2"/>
  <c r="AJ263" i="2"/>
  <c r="AJ264" i="2"/>
  <c r="AJ265" i="2"/>
  <c r="AJ266" i="2"/>
  <c r="AJ267" i="2"/>
  <c r="AJ268" i="2"/>
  <c r="AJ269" i="2"/>
  <c r="AJ270" i="2"/>
  <c r="AJ271" i="2"/>
  <c r="AJ272" i="2"/>
  <c r="AJ273" i="2"/>
  <c r="AJ274" i="2"/>
  <c r="AJ275" i="2"/>
  <c r="AJ276" i="2"/>
  <c r="AJ277" i="2"/>
  <c r="AJ278" i="2"/>
  <c r="AJ279" i="2"/>
  <c r="AJ280" i="2"/>
  <c r="AJ286" i="2"/>
  <c r="AJ287" i="2"/>
  <c r="AJ288" i="2"/>
  <c r="AJ289" i="2"/>
  <c r="AJ290" i="2"/>
  <c r="AJ291" i="2"/>
  <c r="AJ292" i="2"/>
  <c r="AJ293" i="2"/>
  <c r="AJ294" i="2"/>
  <c r="AJ295" i="2"/>
  <c r="AJ296" i="2"/>
  <c r="AJ298" i="2"/>
  <c r="AJ299" i="2"/>
  <c r="AJ300" i="2"/>
  <c r="AJ301" i="2"/>
  <c r="AJ302" i="2"/>
  <c r="AJ303" i="2"/>
  <c r="AJ304" i="2"/>
  <c r="AJ305" i="2"/>
  <c r="AJ306" i="2"/>
  <c r="AJ307" i="2"/>
  <c r="AJ308" i="2"/>
  <c r="AJ309" i="2"/>
  <c r="AJ310" i="2"/>
  <c r="AJ311" i="2"/>
  <c r="AJ312" i="2"/>
  <c r="AJ313" i="2"/>
  <c r="AJ314" i="2"/>
  <c r="AJ315" i="2"/>
  <c r="AJ316" i="2"/>
  <c r="AJ333" i="2"/>
  <c r="AJ335" i="2"/>
  <c r="AJ336" i="2"/>
  <c r="AJ337" i="2"/>
  <c r="AJ342" i="2"/>
  <c r="AJ343" i="2"/>
  <c r="AJ344" i="2"/>
  <c r="AJ345" i="2"/>
  <c r="AJ350" i="2"/>
  <c r="AJ351" i="2"/>
  <c r="AJ352" i="2"/>
  <c r="AJ353" i="2"/>
  <c r="AJ358" i="2"/>
  <c r="AJ359" i="2"/>
  <c r="AJ360" i="2"/>
  <c r="AK5" i="2"/>
  <c r="BI5" i="2" s="1"/>
  <c r="AK6" i="2"/>
  <c r="BI6" i="2" s="1"/>
  <c r="AK7" i="2"/>
  <c r="BI7" i="2" s="1"/>
  <c r="AK8" i="2"/>
  <c r="BI8" i="2" s="1"/>
  <c r="AK9" i="2"/>
  <c r="BI9" i="2" s="1"/>
  <c r="AK10" i="2"/>
  <c r="BI10" i="2" s="1"/>
  <c r="AK11" i="2"/>
  <c r="BI11" i="2" s="1"/>
  <c r="AK12" i="2"/>
  <c r="BI12" i="2" s="1"/>
  <c r="AK13" i="2"/>
  <c r="BI13" i="2" s="1"/>
  <c r="AK14" i="2"/>
  <c r="BI14" i="2" s="1"/>
  <c r="AK15" i="2"/>
  <c r="BI15" i="2" s="1"/>
  <c r="AK16" i="2"/>
  <c r="BI16" i="2" s="1"/>
  <c r="AK17" i="2"/>
  <c r="BI17" i="2" s="1"/>
  <c r="AK18" i="2"/>
  <c r="BI18" i="2" s="1"/>
  <c r="AK19" i="2"/>
  <c r="BI19" i="2" s="1"/>
  <c r="AK20" i="2"/>
  <c r="BI20" i="2" s="1"/>
  <c r="AK21" i="2"/>
  <c r="BI21" i="2" s="1"/>
  <c r="AK22" i="2"/>
  <c r="BI22" i="2" s="1"/>
  <c r="AK24" i="2"/>
  <c r="BI24" i="2" s="1"/>
  <c r="AK25" i="2"/>
  <c r="BI25" i="2" s="1"/>
  <c r="AK26" i="2"/>
  <c r="BI26" i="2" s="1"/>
  <c r="AK27" i="2"/>
  <c r="BI27" i="2" s="1"/>
  <c r="AK28" i="2"/>
  <c r="BI28" i="2" s="1"/>
  <c r="AK29" i="2"/>
  <c r="BI29" i="2" s="1"/>
  <c r="AK30" i="2"/>
  <c r="BI30" i="2" s="1"/>
  <c r="AK31" i="2"/>
  <c r="BI31" i="2" s="1"/>
  <c r="AK32" i="2"/>
  <c r="BI32" i="2" s="1"/>
  <c r="BI33" i="2"/>
  <c r="AK34" i="2"/>
  <c r="BI34" i="2" s="1"/>
  <c r="AK35" i="2"/>
  <c r="BI35" i="2" s="1"/>
  <c r="AK36" i="2"/>
  <c r="BI36" i="2" s="1"/>
  <c r="AK37" i="2"/>
  <c r="BI37" i="2" s="1"/>
  <c r="AK38" i="2"/>
  <c r="BI38" i="2" s="1"/>
  <c r="AK39" i="2"/>
  <c r="BI39" i="2" s="1"/>
  <c r="AK40" i="2"/>
  <c r="BI40" i="2" s="1"/>
  <c r="AK41" i="2"/>
  <c r="BI41" i="2" s="1"/>
  <c r="AK42" i="2"/>
  <c r="BI42" i="2" s="1"/>
  <c r="AK43" i="2"/>
  <c r="BI43" i="2" s="1"/>
  <c r="AK44" i="2"/>
  <c r="BI44" i="2" s="1"/>
  <c r="AK45" i="2"/>
  <c r="BI45" i="2" s="1"/>
  <c r="AK46" i="2"/>
  <c r="BI46" i="2" s="1"/>
  <c r="AK47" i="2"/>
  <c r="BI47" i="2" s="1"/>
  <c r="AK48" i="2"/>
  <c r="BI48" i="2" s="1"/>
  <c r="AK49" i="2"/>
  <c r="BI49" i="2" s="1"/>
  <c r="AK50" i="2"/>
  <c r="BI50" i="2" s="1"/>
  <c r="AK51" i="2"/>
  <c r="BI51" i="2" s="1"/>
  <c r="AK52" i="2"/>
  <c r="BI52" i="2" s="1"/>
  <c r="AK53" i="2"/>
  <c r="BI53" i="2" s="1"/>
  <c r="AK54" i="2"/>
  <c r="BI54" i="2" s="1"/>
  <c r="AK55" i="2"/>
  <c r="BI55" i="2" s="1"/>
  <c r="AK56" i="2"/>
  <c r="BI56" i="2" s="1"/>
  <c r="AK57" i="2"/>
  <c r="BI57" i="2" s="1"/>
  <c r="AK71" i="2"/>
  <c r="BI71" i="2" s="1"/>
  <c r="AK72" i="2"/>
  <c r="BI72" i="2" s="1"/>
  <c r="AK73" i="2"/>
  <c r="BI73" i="2" s="1"/>
  <c r="AK74" i="2"/>
  <c r="BI74" i="2" s="1"/>
  <c r="AK75" i="2"/>
  <c r="BI75" i="2" s="1"/>
  <c r="AK76" i="2"/>
  <c r="BI76" i="2" s="1"/>
  <c r="AK77" i="2"/>
  <c r="BI77" i="2" s="1"/>
  <c r="AK78" i="2"/>
  <c r="BI78" i="2" s="1"/>
  <c r="AK79" i="2"/>
  <c r="BI79" i="2" s="1"/>
  <c r="AK80" i="2"/>
  <c r="BI80" i="2" s="1"/>
  <c r="AK81" i="2"/>
  <c r="BI81" i="2" s="1"/>
  <c r="AK82" i="2"/>
  <c r="BI82" i="2" s="1"/>
  <c r="AK83" i="2"/>
  <c r="BI83" i="2" s="1"/>
  <c r="AK84" i="2"/>
  <c r="BI84" i="2" s="1"/>
  <c r="AK86" i="2"/>
  <c r="BI86" i="2" s="1"/>
  <c r="AK87" i="2"/>
  <c r="BI87" i="2" s="1"/>
  <c r="AK88" i="2"/>
  <c r="BI88" i="2" s="1"/>
  <c r="AK89" i="2"/>
  <c r="BI89" i="2" s="1"/>
  <c r="AK91" i="2"/>
  <c r="BI91" i="2" s="1"/>
  <c r="AK92" i="2"/>
  <c r="BI92" i="2" s="1"/>
  <c r="AK93" i="2"/>
  <c r="BI93" i="2" s="1"/>
  <c r="AK94" i="2"/>
  <c r="BI94" i="2" s="1"/>
  <c r="AK95" i="2"/>
  <c r="BI95" i="2" s="1"/>
  <c r="AK96" i="2"/>
  <c r="BI96" i="2" s="1"/>
  <c r="AK97" i="2"/>
  <c r="BI97" i="2" s="1"/>
  <c r="AK98" i="2"/>
  <c r="BI98" i="2" s="1"/>
  <c r="AK99" i="2"/>
  <c r="BI99" i="2" s="1"/>
  <c r="AK100" i="2"/>
  <c r="BI100" i="2" s="1"/>
  <c r="AK101" i="2"/>
  <c r="BI101" i="2" s="1"/>
  <c r="AK102" i="2"/>
  <c r="BI102" i="2" s="1"/>
  <c r="AK103" i="2"/>
  <c r="BI103" i="2" s="1"/>
  <c r="AK104" i="2"/>
  <c r="BI104" i="2" s="1"/>
  <c r="AK105" i="2"/>
  <c r="BI105" i="2" s="1"/>
  <c r="AK106" i="2"/>
  <c r="BI106" i="2" s="1"/>
  <c r="AK107" i="2"/>
  <c r="BI107" i="2" s="1"/>
  <c r="AK108" i="2"/>
  <c r="BI108" i="2" s="1"/>
  <c r="AK109" i="2"/>
  <c r="BI109" i="2" s="1"/>
  <c r="AK110" i="2"/>
  <c r="BI110" i="2" s="1"/>
  <c r="AK111" i="2"/>
  <c r="BI111" i="2" s="1"/>
  <c r="AK112" i="2"/>
  <c r="BI112" i="2" s="1"/>
  <c r="AK113" i="2"/>
  <c r="BI113" i="2" s="1"/>
  <c r="AK114" i="2"/>
  <c r="BI114" i="2" s="1"/>
  <c r="AK115" i="2"/>
  <c r="BI115" i="2" s="1"/>
  <c r="AK116" i="2"/>
  <c r="BI116" i="2" s="1"/>
  <c r="AK117" i="2"/>
  <c r="BI117" i="2" s="1"/>
  <c r="AK118" i="2"/>
  <c r="BI118" i="2" s="1"/>
  <c r="AK119" i="2"/>
  <c r="BI119" i="2" s="1"/>
  <c r="AK120" i="2"/>
  <c r="BI120" i="2" s="1"/>
  <c r="AK121" i="2"/>
  <c r="BI121" i="2" s="1"/>
  <c r="AK122" i="2"/>
  <c r="BI122" i="2" s="1"/>
  <c r="AK123" i="2"/>
  <c r="BI123" i="2" s="1"/>
  <c r="AK124" i="2"/>
  <c r="BI124" i="2" s="1"/>
  <c r="AK125" i="2"/>
  <c r="BI125" i="2" s="1"/>
  <c r="AK126" i="2"/>
  <c r="BI126" i="2" s="1"/>
  <c r="AK127" i="2"/>
  <c r="BI127" i="2" s="1"/>
  <c r="AK128" i="2"/>
  <c r="BI128" i="2" s="1"/>
  <c r="AK129" i="2"/>
  <c r="BI129" i="2" s="1"/>
  <c r="AK130" i="2"/>
  <c r="BI130" i="2" s="1"/>
  <c r="AK131" i="2"/>
  <c r="BI131" i="2" s="1"/>
  <c r="AK132" i="2"/>
  <c r="BI132" i="2" s="1"/>
  <c r="AK133" i="2"/>
  <c r="BI133" i="2" s="1"/>
  <c r="AK134" i="2"/>
  <c r="AK135" i="2"/>
  <c r="BI135" i="2" s="1"/>
  <c r="AK136" i="2"/>
  <c r="BI136" i="2" s="1"/>
  <c r="AK137" i="2"/>
  <c r="BI137" i="2" s="1"/>
  <c r="AK138" i="2"/>
  <c r="BI138" i="2" s="1"/>
  <c r="AK142" i="2"/>
  <c r="BI142" i="2" s="1"/>
  <c r="AK143" i="2"/>
  <c r="BI143" i="2" s="1"/>
  <c r="AK144" i="2"/>
  <c r="BI144" i="2" s="1"/>
  <c r="AK145" i="2"/>
  <c r="BI145" i="2" s="1"/>
  <c r="AK146" i="2"/>
  <c r="AK147" i="2"/>
  <c r="BI147" i="2" s="1"/>
  <c r="AK149" i="2"/>
  <c r="BI149" i="2" s="1"/>
  <c r="AK150" i="2"/>
  <c r="BI150" i="2" s="1"/>
  <c r="AK151" i="2"/>
  <c r="BI151" i="2" s="1"/>
  <c r="AK152" i="2"/>
  <c r="BI152" i="2" s="1"/>
  <c r="AK153" i="2"/>
  <c r="BI153" i="2" s="1"/>
  <c r="AK154" i="2"/>
  <c r="BI154" i="2" s="1"/>
  <c r="AK155" i="2"/>
  <c r="BI155" i="2" s="1"/>
  <c r="AK156" i="2"/>
  <c r="BI156" i="2" s="1"/>
  <c r="AK157" i="2"/>
  <c r="BI157" i="2" s="1"/>
  <c r="AK158" i="2"/>
  <c r="BI158" i="2" s="1"/>
  <c r="AK159" i="2"/>
  <c r="BI159" i="2" s="1"/>
  <c r="AK160" i="2"/>
  <c r="BI160" i="2" s="1"/>
  <c r="AK161" i="2"/>
  <c r="BI161" i="2" s="1"/>
  <c r="AK162" i="2"/>
  <c r="BI162" i="2" s="1"/>
  <c r="AK163" i="2"/>
  <c r="BI163" i="2" s="1"/>
  <c r="AK188" i="2"/>
  <c r="BI188" i="2" s="1"/>
  <c r="AK189" i="2"/>
  <c r="BI189" i="2" s="1"/>
  <c r="AK190" i="2"/>
  <c r="BI190" i="2" s="1"/>
  <c r="AK191" i="2"/>
  <c r="BI191" i="2" s="1"/>
  <c r="AK192" i="2"/>
  <c r="BI192" i="2" s="1"/>
  <c r="AK193" i="2"/>
  <c r="BI193" i="2" s="1"/>
  <c r="AK194" i="2"/>
  <c r="BI194" i="2" s="1"/>
  <c r="AK195" i="2"/>
  <c r="AK196" i="2"/>
  <c r="BI196" i="2" s="1"/>
  <c r="AK197" i="2"/>
  <c r="BI197" i="2" s="1"/>
  <c r="AK198" i="2"/>
  <c r="BI198" i="2" s="1"/>
  <c r="AK199" i="2"/>
  <c r="BI199" i="2" s="1"/>
  <c r="AK200" i="2"/>
  <c r="BI200" i="2" s="1"/>
  <c r="AK201" i="2"/>
  <c r="BI201" i="2" s="1"/>
  <c r="AK202" i="2"/>
  <c r="BI202" i="2" s="1"/>
  <c r="AK203" i="2"/>
  <c r="AK204" i="2"/>
  <c r="BI204" i="2" s="1"/>
  <c r="AK205" i="2"/>
  <c r="BI205" i="2" s="1"/>
  <c r="AK206" i="2"/>
  <c r="BI206" i="2" s="1"/>
  <c r="AK207" i="2"/>
  <c r="BI207" i="2" s="1"/>
  <c r="AK208" i="2"/>
  <c r="BI208" i="2" s="1"/>
  <c r="AK209" i="2"/>
  <c r="BI209" i="2" s="1"/>
  <c r="AK210" i="2"/>
  <c r="BI210" i="2" s="1"/>
  <c r="AK211" i="2"/>
  <c r="AK212" i="2"/>
  <c r="BI212" i="2" s="1"/>
  <c r="AK213" i="2"/>
  <c r="BI213" i="2" s="1"/>
  <c r="AK214" i="2"/>
  <c r="BI214" i="2" s="1"/>
  <c r="AK215" i="2"/>
  <c r="BI215" i="2" s="1"/>
  <c r="AK216" i="2"/>
  <c r="BI216" i="2" s="1"/>
  <c r="AK217" i="2"/>
  <c r="BI217" i="2" s="1"/>
  <c r="AK218" i="2"/>
  <c r="BI218" i="2" s="1"/>
  <c r="AK236" i="2"/>
  <c r="BI236" i="2" s="1"/>
  <c r="AK237" i="2"/>
  <c r="BI237" i="2" s="1"/>
  <c r="AK238" i="2"/>
  <c r="BI238" i="2" s="1"/>
  <c r="AK239" i="2"/>
  <c r="BI239" i="2" s="1"/>
  <c r="AK240" i="2"/>
  <c r="BI240" i="2" s="1"/>
  <c r="AK247" i="2"/>
  <c r="BI247" i="2" s="1"/>
  <c r="AK258" i="2"/>
  <c r="BI258" i="2" s="1"/>
  <c r="AK262" i="2"/>
  <c r="BI262" i="2" s="1"/>
  <c r="AK263" i="2"/>
  <c r="AK264" i="2"/>
  <c r="AK265" i="2"/>
  <c r="BI265" i="2" s="1"/>
  <c r="AK266" i="2"/>
  <c r="BI266" i="2" s="1"/>
  <c r="AK267" i="2"/>
  <c r="BI267" i="2" s="1"/>
  <c r="AK268" i="2"/>
  <c r="BI268" i="2" s="1"/>
  <c r="AK269" i="2"/>
  <c r="BI269" i="2" s="1"/>
  <c r="AK270" i="2"/>
  <c r="BI270" i="2" s="1"/>
  <c r="AK271" i="2"/>
  <c r="AK272" i="2"/>
  <c r="BI272" i="2" s="1"/>
  <c r="AK273" i="2"/>
  <c r="BI273" i="2" s="1"/>
  <c r="AK274" i="2"/>
  <c r="BI274" i="2" s="1"/>
  <c r="AK275" i="2"/>
  <c r="BI275" i="2" s="1"/>
  <c r="AK276" i="2"/>
  <c r="BI276" i="2" s="1"/>
  <c r="AK277" i="2"/>
  <c r="BI277" i="2" s="1"/>
  <c r="AK278" i="2"/>
  <c r="BI278" i="2" s="1"/>
  <c r="AK279" i="2"/>
  <c r="AK280" i="2"/>
  <c r="BI280" i="2" s="1"/>
  <c r="AK286" i="2"/>
  <c r="AK287" i="2"/>
  <c r="BI287" i="2" s="1"/>
  <c r="AK288" i="2"/>
  <c r="BI288" i="2" s="1"/>
  <c r="AK289" i="2"/>
  <c r="BI289" i="2" s="1"/>
  <c r="AK290" i="2"/>
  <c r="AK291" i="2"/>
  <c r="AK292" i="2"/>
  <c r="BI292" i="2" s="1"/>
  <c r="AK293" i="2"/>
  <c r="BI293" i="2" s="1"/>
  <c r="AK294" i="2"/>
  <c r="BI294" i="2" s="1"/>
  <c r="AK295" i="2"/>
  <c r="BI295" i="2" s="1"/>
  <c r="AK296" i="2"/>
  <c r="BI296" i="2" s="1"/>
  <c r="AK298" i="2"/>
  <c r="BI298" i="2" s="1"/>
  <c r="AK299" i="2"/>
  <c r="BI299" i="2" s="1"/>
  <c r="AK300" i="2"/>
  <c r="AK301" i="2"/>
  <c r="AK302" i="2"/>
  <c r="BI302" i="2" s="1"/>
  <c r="AK303" i="2"/>
  <c r="BI303" i="2" s="1"/>
  <c r="AK304" i="2"/>
  <c r="BI304" i="2" s="1"/>
  <c r="AK305" i="2"/>
  <c r="BI305" i="2" s="1"/>
  <c r="AK306" i="2"/>
  <c r="BI306" i="2" s="1"/>
  <c r="AK307" i="2"/>
  <c r="BI307" i="2" s="1"/>
  <c r="AK308" i="2"/>
  <c r="BI308" i="2" s="1"/>
  <c r="AK309" i="2"/>
  <c r="AK310" i="2"/>
  <c r="BI310" i="2" s="1"/>
  <c r="AK311" i="2"/>
  <c r="BI311" i="2" s="1"/>
  <c r="AK312" i="2"/>
  <c r="BI312" i="2" s="1"/>
  <c r="AK313" i="2"/>
  <c r="BI313" i="2" s="1"/>
  <c r="AK314" i="2"/>
  <c r="BI314" i="2" s="1"/>
  <c r="AK315" i="2"/>
  <c r="BI315" i="2" s="1"/>
  <c r="AK316" i="2"/>
  <c r="BI316" i="2" s="1"/>
  <c r="AK333" i="2"/>
  <c r="AK335" i="2"/>
  <c r="BI335" i="2" s="1"/>
  <c r="AK336" i="2"/>
  <c r="BI336" i="2" s="1"/>
  <c r="AK337" i="2"/>
  <c r="BI337" i="2" s="1"/>
  <c r="AK342" i="2"/>
  <c r="BI342" i="2" s="1"/>
  <c r="AK343" i="2"/>
  <c r="BI343" i="2" s="1"/>
  <c r="AK344" i="2"/>
  <c r="BI344" i="2" s="1"/>
  <c r="AK345" i="2"/>
  <c r="BI345" i="2" s="1"/>
  <c r="AK350" i="2"/>
  <c r="BI350" i="2" s="1"/>
  <c r="AK351" i="2"/>
  <c r="BI351" i="2" s="1"/>
  <c r="AK352" i="2"/>
  <c r="BI352" i="2" s="1"/>
  <c r="AK353" i="2"/>
  <c r="BI353" i="2" s="1"/>
  <c r="AK358" i="2"/>
  <c r="BI358" i="2" s="1"/>
  <c r="AK359" i="2"/>
  <c r="BI359" i="2" s="1"/>
  <c r="AK360" i="2"/>
  <c r="AL5" i="2"/>
  <c r="AL6" i="2"/>
  <c r="AL7" i="2"/>
  <c r="AL8" i="2"/>
  <c r="AL9" i="2"/>
  <c r="AL10" i="2"/>
  <c r="AL11" i="2"/>
  <c r="AL12" i="2"/>
  <c r="AL13" i="2"/>
  <c r="AL14" i="2"/>
  <c r="AL15" i="2"/>
  <c r="AL16" i="2"/>
  <c r="AL17" i="2"/>
  <c r="AL18" i="2"/>
  <c r="AL19" i="2"/>
  <c r="AL20" i="2"/>
  <c r="AL21" i="2"/>
  <c r="AL22" i="2"/>
  <c r="AL24" i="2"/>
  <c r="AL25" i="2"/>
  <c r="AL26" i="2"/>
  <c r="AL27" i="2"/>
  <c r="AL28" i="2"/>
  <c r="AL29" i="2"/>
  <c r="AL30" i="2"/>
  <c r="AL31" i="2"/>
  <c r="AL32" i="2"/>
  <c r="AL33" i="2"/>
  <c r="AL34" i="2"/>
  <c r="AL35" i="2"/>
  <c r="AL36" i="2"/>
  <c r="AL37" i="2"/>
  <c r="AL38" i="2"/>
  <c r="AL39" i="2"/>
  <c r="AL40" i="2"/>
  <c r="AL41" i="2"/>
  <c r="AL42" i="2"/>
  <c r="AL43" i="2"/>
  <c r="AL44" i="2"/>
  <c r="AL45" i="2"/>
  <c r="AL46" i="2"/>
  <c r="AL47" i="2"/>
  <c r="AL48" i="2"/>
  <c r="AL49" i="2"/>
  <c r="AL50" i="2"/>
  <c r="AL51" i="2"/>
  <c r="AL52" i="2"/>
  <c r="AL53" i="2"/>
  <c r="AL54" i="2"/>
  <c r="AL55" i="2"/>
  <c r="AL56" i="2"/>
  <c r="AL57" i="2"/>
  <c r="AL71" i="2"/>
  <c r="AL72" i="2"/>
  <c r="AL73" i="2"/>
  <c r="AL74" i="2"/>
  <c r="AL75" i="2"/>
  <c r="AL76" i="2"/>
  <c r="AL77" i="2"/>
  <c r="AL78" i="2"/>
  <c r="AL79" i="2"/>
  <c r="AL80" i="2"/>
  <c r="AL81" i="2"/>
  <c r="AL82" i="2"/>
  <c r="AL83" i="2"/>
  <c r="AL84" i="2"/>
  <c r="AL86" i="2"/>
  <c r="AL87" i="2"/>
  <c r="AL88" i="2"/>
  <c r="AL89" i="2"/>
  <c r="AL91" i="2"/>
  <c r="AL92" i="2"/>
  <c r="AL93" i="2"/>
  <c r="AL94" i="2"/>
  <c r="AL95" i="2"/>
  <c r="AL96" i="2"/>
  <c r="AL97" i="2"/>
  <c r="AL98" i="2"/>
  <c r="AL99" i="2"/>
  <c r="AL100" i="2"/>
  <c r="AL101" i="2"/>
  <c r="AL102" i="2"/>
  <c r="AL103" i="2"/>
  <c r="AL104" i="2"/>
  <c r="AL105" i="2"/>
  <c r="AL106" i="2"/>
  <c r="AL107" i="2"/>
  <c r="AL108" i="2"/>
  <c r="AL109" i="2"/>
  <c r="AL110" i="2"/>
  <c r="AL111" i="2"/>
  <c r="AL112" i="2"/>
  <c r="AL113" i="2"/>
  <c r="AL114" i="2"/>
  <c r="AL115" i="2"/>
  <c r="AL116" i="2"/>
  <c r="AL117" i="2"/>
  <c r="AL118" i="2"/>
  <c r="AL119" i="2"/>
  <c r="AL120" i="2"/>
  <c r="AL121" i="2"/>
  <c r="AL122" i="2"/>
  <c r="AL123" i="2"/>
  <c r="AL124" i="2"/>
  <c r="AL125" i="2"/>
  <c r="AL126" i="2"/>
  <c r="AL127" i="2"/>
  <c r="AL128" i="2"/>
  <c r="AL129" i="2"/>
  <c r="AL130" i="2"/>
  <c r="AL131" i="2"/>
  <c r="AL132" i="2"/>
  <c r="AL133" i="2"/>
  <c r="AL134" i="2"/>
  <c r="AL135" i="2"/>
  <c r="AL136" i="2"/>
  <c r="AL137" i="2"/>
  <c r="AL138" i="2"/>
  <c r="AL142" i="2"/>
  <c r="AL143" i="2"/>
  <c r="AL144" i="2"/>
  <c r="AL145" i="2"/>
  <c r="AL146" i="2"/>
  <c r="AL147" i="2"/>
  <c r="AL149" i="2"/>
  <c r="AL150" i="2"/>
  <c r="AL151" i="2"/>
  <c r="AL152" i="2"/>
  <c r="AL153" i="2"/>
  <c r="AL154" i="2"/>
  <c r="AL155" i="2"/>
  <c r="AL156" i="2"/>
  <c r="AL157" i="2"/>
  <c r="AL158" i="2"/>
  <c r="AL159" i="2"/>
  <c r="AL160" i="2"/>
  <c r="AL161" i="2"/>
  <c r="AL162" i="2"/>
  <c r="AL163" i="2"/>
  <c r="AL188" i="2"/>
  <c r="AL189" i="2"/>
  <c r="AL190" i="2"/>
  <c r="AL191" i="2"/>
  <c r="AL192" i="2"/>
  <c r="AL193" i="2"/>
  <c r="AL194" i="2"/>
  <c r="AL195" i="2"/>
  <c r="AL196" i="2"/>
  <c r="AL197" i="2"/>
  <c r="AL198" i="2"/>
  <c r="AL199" i="2"/>
  <c r="AL200" i="2"/>
  <c r="AL201" i="2"/>
  <c r="AL202" i="2"/>
  <c r="AL203" i="2"/>
  <c r="AL204" i="2"/>
  <c r="AL205" i="2"/>
  <c r="AL206" i="2"/>
  <c r="AL207" i="2"/>
  <c r="AL208" i="2"/>
  <c r="AL209" i="2"/>
  <c r="AL210" i="2"/>
  <c r="AL211" i="2"/>
  <c r="AL212" i="2"/>
  <c r="AL213" i="2"/>
  <c r="AL214" i="2"/>
  <c r="AL215" i="2"/>
  <c r="AL216" i="2"/>
  <c r="AL217" i="2"/>
  <c r="AL218" i="2"/>
  <c r="AL236" i="2"/>
  <c r="AL237" i="2"/>
  <c r="AL238" i="2"/>
  <c r="AL239" i="2"/>
  <c r="AL240" i="2"/>
  <c r="AL247" i="2"/>
  <c r="AL258" i="2"/>
  <c r="AL262" i="2"/>
  <c r="AL263" i="2"/>
  <c r="AL264" i="2"/>
  <c r="AL265" i="2"/>
  <c r="AL266" i="2"/>
  <c r="AL267" i="2"/>
  <c r="AL268" i="2"/>
  <c r="AL269" i="2"/>
  <c r="AL270" i="2"/>
  <c r="AL271" i="2"/>
  <c r="AL272" i="2"/>
  <c r="AL273" i="2"/>
  <c r="AL274" i="2"/>
  <c r="AL275" i="2"/>
  <c r="AL276" i="2"/>
  <c r="AL277" i="2"/>
  <c r="AL278" i="2"/>
  <c r="AL279" i="2"/>
  <c r="AL280" i="2"/>
  <c r="AL286" i="2"/>
  <c r="AL287" i="2"/>
  <c r="AL288" i="2"/>
  <c r="AL289" i="2"/>
  <c r="AL290" i="2"/>
  <c r="AL291" i="2"/>
  <c r="AL292" i="2"/>
  <c r="AL293" i="2"/>
  <c r="AL294" i="2"/>
  <c r="AL295" i="2"/>
  <c r="AL296" i="2"/>
  <c r="AL298" i="2"/>
  <c r="AL299" i="2"/>
  <c r="AL300" i="2"/>
  <c r="AL301" i="2"/>
  <c r="AL302" i="2"/>
  <c r="AL303" i="2"/>
  <c r="AL304" i="2"/>
  <c r="AL305" i="2"/>
  <c r="AL306" i="2"/>
  <c r="AL307" i="2"/>
  <c r="AL308" i="2"/>
  <c r="AL309" i="2"/>
  <c r="AL310" i="2"/>
  <c r="AL311" i="2"/>
  <c r="AL312" i="2"/>
  <c r="AL313" i="2"/>
  <c r="AL314" i="2"/>
  <c r="AL315" i="2"/>
  <c r="AL316" i="2"/>
  <c r="AL333" i="2"/>
  <c r="AL335" i="2"/>
  <c r="AL336" i="2"/>
  <c r="AL337" i="2"/>
  <c r="AL342" i="2"/>
  <c r="AL343" i="2"/>
  <c r="AL344" i="2"/>
  <c r="AL345" i="2"/>
  <c r="AL350" i="2"/>
  <c r="AL351" i="2"/>
  <c r="AL352" i="2"/>
  <c r="AL353" i="2"/>
  <c r="AL358" i="2"/>
  <c r="AL359" i="2"/>
  <c r="AL360" i="2"/>
  <c r="AL370" i="2"/>
  <c r="BP370" i="2" s="1"/>
  <c r="AM5" i="2"/>
  <c r="AM6" i="2"/>
  <c r="AM7" i="2"/>
  <c r="AM8" i="2"/>
  <c r="AM9" i="2"/>
  <c r="AM10" i="2"/>
  <c r="AM11" i="2"/>
  <c r="AM12" i="2"/>
  <c r="AM13" i="2"/>
  <c r="AM14" i="2"/>
  <c r="AM15" i="2"/>
  <c r="AM16" i="2"/>
  <c r="AM17" i="2"/>
  <c r="AM18" i="2"/>
  <c r="AM19" i="2"/>
  <c r="AM20" i="2"/>
  <c r="AM21" i="2"/>
  <c r="AM22" i="2"/>
  <c r="AM24" i="2"/>
  <c r="AM25" i="2"/>
  <c r="AM26" i="2"/>
  <c r="AM27" i="2"/>
  <c r="AM28" i="2"/>
  <c r="AM29" i="2"/>
  <c r="AM30" i="2"/>
  <c r="AM31" i="2"/>
  <c r="AM32" i="2"/>
  <c r="AM33" i="2"/>
  <c r="AM34" i="2"/>
  <c r="AM35" i="2"/>
  <c r="AM36" i="2"/>
  <c r="AM37" i="2"/>
  <c r="AM38" i="2"/>
  <c r="AM39" i="2"/>
  <c r="AM40" i="2"/>
  <c r="AM41" i="2"/>
  <c r="AM42" i="2"/>
  <c r="AM43" i="2"/>
  <c r="AM44" i="2"/>
  <c r="AM45" i="2"/>
  <c r="AM46" i="2"/>
  <c r="AM47" i="2"/>
  <c r="AM48" i="2"/>
  <c r="AM49" i="2"/>
  <c r="AM50" i="2"/>
  <c r="AM51" i="2"/>
  <c r="AM52" i="2"/>
  <c r="AM53" i="2"/>
  <c r="AM54" i="2"/>
  <c r="AM55" i="2"/>
  <c r="AM56" i="2"/>
  <c r="AM57" i="2"/>
  <c r="AM71" i="2"/>
  <c r="AM72" i="2"/>
  <c r="AM73" i="2"/>
  <c r="AM74" i="2"/>
  <c r="AM75" i="2"/>
  <c r="AM76" i="2"/>
  <c r="AM77" i="2"/>
  <c r="AM78" i="2"/>
  <c r="AM79" i="2"/>
  <c r="AM80" i="2"/>
  <c r="AM81" i="2"/>
  <c r="AM82" i="2"/>
  <c r="AM83" i="2"/>
  <c r="AM84" i="2"/>
  <c r="AM86" i="2"/>
  <c r="AM87" i="2"/>
  <c r="AM88" i="2"/>
  <c r="AM89" i="2"/>
  <c r="AM91" i="2"/>
  <c r="AM92" i="2"/>
  <c r="AM93" i="2"/>
  <c r="AM94" i="2"/>
  <c r="AM95" i="2"/>
  <c r="AM96" i="2"/>
  <c r="AM97" i="2"/>
  <c r="AM98" i="2"/>
  <c r="AM99" i="2"/>
  <c r="AM100" i="2"/>
  <c r="AM101" i="2"/>
  <c r="AM102" i="2"/>
  <c r="AM103" i="2"/>
  <c r="AM104" i="2"/>
  <c r="AM105" i="2"/>
  <c r="AM106" i="2"/>
  <c r="AM107" i="2"/>
  <c r="AM108" i="2"/>
  <c r="AM109" i="2"/>
  <c r="AM110" i="2"/>
  <c r="AM111" i="2"/>
  <c r="AM112" i="2"/>
  <c r="AM113" i="2"/>
  <c r="AM114" i="2"/>
  <c r="AM115" i="2"/>
  <c r="AM116" i="2"/>
  <c r="AM117" i="2"/>
  <c r="AM118" i="2"/>
  <c r="AM119" i="2"/>
  <c r="AM120" i="2"/>
  <c r="AM121" i="2"/>
  <c r="AM122" i="2"/>
  <c r="AM123" i="2"/>
  <c r="AM124" i="2"/>
  <c r="AM125" i="2"/>
  <c r="AM126" i="2"/>
  <c r="AM127" i="2"/>
  <c r="AM128" i="2"/>
  <c r="AM129" i="2"/>
  <c r="AM130" i="2"/>
  <c r="AM131" i="2"/>
  <c r="AM132" i="2"/>
  <c r="AM133" i="2"/>
  <c r="AM134" i="2"/>
  <c r="AM135" i="2"/>
  <c r="AM136" i="2"/>
  <c r="AM137" i="2"/>
  <c r="AM138" i="2"/>
  <c r="AM142" i="2"/>
  <c r="AM143" i="2"/>
  <c r="AM144" i="2"/>
  <c r="AM145" i="2"/>
  <c r="AM146" i="2"/>
  <c r="AM147" i="2"/>
  <c r="AM149" i="2"/>
  <c r="AM150" i="2"/>
  <c r="AM151" i="2"/>
  <c r="AM152" i="2"/>
  <c r="AM153" i="2"/>
  <c r="AM154" i="2"/>
  <c r="AM155" i="2"/>
  <c r="AM156" i="2"/>
  <c r="AM157" i="2"/>
  <c r="AM158" i="2"/>
  <c r="AM159" i="2"/>
  <c r="AM160" i="2"/>
  <c r="AM161" i="2"/>
  <c r="AM162" i="2"/>
  <c r="AM163" i="2"/>
  <c r="AM188" i="2"/>
  <c r="AM189" i="2"/>
  <c r="AM190" i="2"/>
  <c r="AM191" i="2"/>
  <c r="AM192" i="2"/>
  <c r="AM193" i="2"/>
  <c r="AM194" i="2"/>
  <c r="AM195" i="2"/>
  <c r="AM196" i="2"/>
  <c r="AM197" i="2"/>
  <c r="AM198" i="2"/>
  <c r="AM199" i="2"/>
  <c r="AM200" i="2"/>
  <c r="AM201" i="2"/>
  <c r="AM202" i="2"/>
  <c r="AM203" i="2"/>
  <c r="AM204" i="2"/>
  <c r="AM205" i="2"/>
  <c r="AM206" i="2"/>
  <c r="AM207" i="2"/>
  <c r="AM208" i="2"/>
  <c r="AM209" i="2"/>
  <c r="AM210" i="2"/>
  <c r="AM211" i="2"/>
  <c r="AM212" i="2"/>
  <c r="AM213" i="2"/>
  <c r="AM214" i="2"/>
  <c r="AM215" i="2"/>
  <c r="AM216" i="2"/>
  <c r="AM217" i="2"/>
  <c r="AM218" i="2"/>
  <c r="AM236" i="2"/>
  <c r="AM237" i="2"/>
  <c r="AM238" i="2"/>
  <c r="AM239" i="2"/>
  <c r="AM240" i="2"/>
  <c r="AM247" i="2"/>
  <c r="AM258" i="2"/>
  <c r="AM262" i="2"/>
  <c r="AM263" i="2"/>
  <c r="AM264" i="2"/>
  <c r="AM265" i="2"/>
  <c r="AM266" i="2"/>
  <c r="AM267" i="2"/>
  <c r="AM268" i="2"/>
  <c r="AM269" i="2"/>
  <c r="AM270" i="2"/>
  <c r="AM271" i="2"/>
  <c r="AM272" i="2"/>
  <c r="AM273" i="2"/>
  <c r="AM274" i="2"/>
  <c r="AM275" i="2"/>
  <c r="AM276" i="2"/>
  <c r="AM277" i="2"/>
  <c r="AM278" i="2"/>
  <c r="AM279" i="2"/>
  <c r="AM280" i="2"/>
  <c r="AM286" i="2"/>
  <c r="AM287" i="2"/>
  <c r="AM288" i="2"/>
  <c r="AM289" i="2"/>
  <c r="AM290" i="2"/>
  <c r="AM291" i="2"/>
  <c r="AM292" i="2"/>
  <c r="AM293" i="2"/>
  <c r="AM294" i="2"/>
  <c r="AM295" i="2"/>
  <c r="AM296" i="2"/>
  <c r="AM298" i="2"/>
  <c r="AM299" i="2"/>
  <c r="AM300" i="2"/>
  <c r="AM301" i="2"/>
  <c r="AM302" i="2"/>
  <c r="AM303" i="2"/>
  <c r="AM304" i="2"/>
  <c r="AM305" i="2"/>
  <c r="AM306" i="2"/>
  <c r="AM307" i="2"/>
  <c r="AM308" i="2"/>
  <c r="AM309" i="2"/>
  <c r="AM310" i="2"/>
  <c r="AM311" i="2"/>
  <c r="AM312" i="2"/>
  <c r="AM313" i="2"/>
  <c r="AM314" i="2"/>
  <c r="AM315" i="2"/>
  <c r="AM316" i="2"/>
  <c r="AM333" i="2"/>
  <c r="AM335" i="2"/>
  <c r="AM336" i="2"/>
  <c r="AM337" i="2"/>
  <c r="AM342" i="2"/>
  <c r="AM343" i="2"/>
  <c r="AM344" i="2"/>
  <c r="AM345" i="2"/>
  <c r="AM350" i="2"/>
  <c r="AM351" i="2"/>
  <c r="AM352" i="2"/>
  <c r="AM353" i="2"/>
  <c r="AM358" i="2"/>
  <c r="AM359" i="2"/>
  <c r="AM360" i="2"/>
  <c r="AZ5" i="2"/>
  <c r="AZ6" i="2"/>
  <c r="AZ7" i="2"/>
  <c r="AZ8" i="2"/>
  <c r="AZ9" i="2"/>
  <c r="AZ10" i="2"/>
  <c r="AZ11" i="2"/>
  <c r="AZ12" i="2"/>
  <c r="AZ13" i="2"/>
  <c r="AZ14" i="2"/>
  <c r="AZ15" i="2"/>
  <c r="AZ16" i="2"/>
  <c r="AZ17" i="2"/>
  <c r="AZ18" i="2"/>
  <c r="AZ19" i="2"/>
  <c r="AZ20" i="2"/>
  <c r="AZ21" i="2"/>
  <c r="AZ22" i="2"/>
  <c r="AZ24" i="2"/>
  <c r="AZ25" i="2"/>
  <c r="AZ26" i="2"/>
  <c r="AZ27" i="2"/>
  <c r="AZ28" i="2"/>
  <c r="AZ29" i="2"/>
  <c r="AZ30" i="2"/>
  <c r="AZ31" i="2"/>
  <c r="AZ32" i="2"/>
  <c r="AZ33" i="2"/>
  <c r="AZ34" i="2"/>
  <c r="AZ35" i="2"/>
  <c r="AZ36" i="2"/>
  <c r="AZ37" i="2"/>
  <c r="AZ38" i="2"/>
  <c r="AZ39" i="2"/>
  <c r="AZ40" i="2"/>
  <c r="AZ41" i="2"/>
  <c r="AZ42" i="2"/>
  <c r="AZ43" i="2"/>
  <c r="AZ44" i="2"/>
  <c r="AZ45" i="2"/>
  <c r="AZ46" i="2"/>
  <c r="AZ47" i="2"/>
  <c r="AZ48" i="2"/>
  <c r="AZ49" i="2"/>
  <c r="AZ50" i="2"/>
  <c r="AZ51" i="2"/>
  <c r="AZ52" i="2"/>
  <c r="AZ53" i="2"/>
  <c r="AZ54" i="2"/>
  <c r="AZ55" i="2"/>
  <c r="AZ56" i="2"/>
  <c r="AZ57" i="2"/>
  <c r="AZ71" i="2"/>
  <c r="AZ72" i="2"/>
  <c r="AZ73" i="2"/>
  <c r="AZ74" i="2"/>
  <c r="AZ75" i="2"/>
  <c r="AZ76" i="2"/>
  <c r="AZ77" i="2"/>
  <c r="AZ78" i="2"/>
  <c r="AZ79" i="2"/>
  <c r="AZ80" i="2"/>
  <c r="AZ81" i="2"/>
  <c r="AZ82" i="2"/>
  <c r="AZ83" i="2"/>
  <c r="AZ84" i="2"/>
  <c r="AZ86" i="2"/>
  <c r="AZ87" i="2"/>
  <c r="AZ88" i="2"/>
  <c r="AZ89" i="2"/>
  <c r="AZ91" i="2"/>
  <c r="AZ92" i="2"/>
  <c r="AZ93" i="2"/>
  <c r="AZ94" i="2"/>
  <c r="AZ95" i="2"/>
  <c r="AZ96" i="2"/>
  <c r="AZ97" i="2"/>
  <c r="AZ98" i="2"/>
  <c r="AZ99" i="2"/>
  <c r="AZ100" i="2"/>
  <c r="AZ101" i="2"/>
  <c r="AZ102" i="2"/>
  <c r="AZ103" i="2"/>
  <c r="AZ104" i="2"/>
  <c r="AZ105" i="2"/>
  <c r="AZ106" i="2"/>
  <c r="AZ107" i="2"/>
  <c r="AZ108" i="2"/>
  <c r="AZ109" i="2"/>
  <c r="AZ110" i="2"/>
  <c r="AZ111" i="2"/>
  <c r="AZ112" i="2"/>
  <c r="AZ113" i="2"/>
  <c r="AZ114" i="2"/>
  <c r="AZ115" i="2"/>
  <c r="AZ116" i="2"/>
  <c r="AZ117" i="2"/>
  <c r="AZ118" i="2"/>
  <c r="AZ119" i="2"/>
  <c r="AZ120" i="2"/>
  <c r="AZ121" i="2"/>
  <c r="AZ122" i="2"/>
  <c r="AZ123" i="2"/>
  <c r="AZ124" i="2"/>
  <c r="AZ125" i="2"/>
  <c r="AZ126" i="2"/>
  <c r="AZ127" i="2"/>
  <c r="AZ128" i="2"/>
  <c r="AZ129" i="2"/>
  <c r="AZ130" i="2"/>
  <c r="AZ131" i="2"/>
  <c r="AZ132" i="2"/>
  <c r="AZ133" i="2"/>
  <c r="AZ134" i="2"/>
  <c r="AZ135" i="2"/>
  <c r="AZ136" i="2"/>
  <c r="AZ137" i="2"/>
  <c r="AZ138" i="2"/>
  <c r="AZ142" i="2"/>
  <c r="AZ143" i="2"/>
  <c r="AZ144" i="2"/>
  <c r="AZ145" i="2"/>
  <c r="AZ146" i="2"/>
  <c r="AZ147" i="2"/>
  <c r="AZ149" i="2"/>
  <c r="AZ150" i="2"/>
  <c r="AZ151" i="2"/>
  <c r="AZ152" i="2"/>
  <c r="AZ153" i="2"/>
  <c r="AZ154" i="2"/>
  <c r="AZ155" i="2"/>
  <c r="AZ156" i="2"/>
  <c r="AZ157" i="2"/>
  <c r="AZ158" i="2"/>
  <c r="AZ159" i="2"/>
  <c r="AZ160" i="2"/>
  <c r="AZ161" i="2"/>
  <c r="AZ162" i="2"/>
  <c r="AZ163" i="2"/>
  <c r="AZ188" i="2"/>
  <c r="AZ189" i="2"/>
  <c r="AZ190" i="2"/>
  <c r="AZ191" i="2"/>
  <c r="AZ192" i="2"/>
  <c r="AZ193" i="2"/>
  <c r="AZ194" i="2"/>
  <c r="AZ195" i="2"/>
  <c r="AZ196" i="2"/>
  <c r="AZ197" i="2"/>
  <c r="AZ198" i="2"/>
  <c r="AZ199" i="2"/>
  <c r="AZ200" i="2"/>
  <c r="AZ201" i="2"/>
  <c r="AZ202" i="2"/>
  <c r="AZ203" i="2"/>
  <c r="AZ204" i="2"/>
  <c r="AZ205" i="2"/>
  <c r="AZ206" i="2"/>
  <c r="AZ207" i="2"/>
  <c r="AZ208" i="2"/>
  <c r="AZ209" i="2"/>
  <c r="AZ210" i="2"/>
  <c r="AZ211" i="2"/>
  <c r="AZ212" i="2"/>
  <c r="AZ213" i="2"/>
  <c r="AZ214" i="2"/>
  <c r="AZ215" i="2"/>
  <c r="AZ216" i="2"/>
  <c r="AZ217" i="2"/>
  <c r="AZ218" i="2"/>
  <c r="AZ236" i="2"/>
  <c r="AZ237" i="2"/>
  <c r="AZ238" i="2"/>
  <c r="AZ239" i="2"/>
  <c r="AZ240" i="2"/>
  <c r="AZ247" i="2"/>
  <c r="AZ258" i="2"/>
  <c r="AZ262" i="2"/>
  <c r="AZ263" i="2"/>
  <c r="AZ264" i="2"/>
  <c r="AZ265" i="2"/>
  <c r="AZ266" i="2"/>
  <c r="AZ267" i="2"/>
  <c r="AZ268" i="2"/>
  <c r="AZ269" i="2"/>
  <c r="AZ270" i="2"/>
  <c r="AZ271" i="2"/>
  <c r="AZ272" i="2"/>
  <c r="AZ273" i="2"/>
  <c r="AZ274" i="2"/>
  <c r="AZ275" i="2"/>
  <c r="AZ276" i="2"/>
  <c r="AZ277" i="2"/>
  <c r="AZ278" i="2"/>
  <c r="AZ279" i="2"/>
  <c r="AZ280" i="2"/>
  <c r="AZ286" i="2"/>
  <c r="AZ287" i="2"/>
  <c r="AZ288" i="2"/>
  <c r="AZ289" i="2"/>
  <c r="AZ290" i="2"/>
  <c r="AZ291" i="2"/>
  <c r="AZ292" i="2"/>
  <c r="AZ293" i="2"/>
  <c r="AZ294" i="2"/>
  <c r="AZ295" i="2"/>
  <c r="AZ296" i="2"/>
  <c r="AZ298" i="2"/>
  <c r="AZ299" i="2"/>
  <c r="AZ300" i="2"/>
  <c r="AZ301" i="2"/>
  <c r="AZ302" i="2"/>
  <c r="AZ303" i="2"/>
  <c r="AZ304" i="2"/>
  <c r="AZ305" i="2"/>
  <c r="AZ306" i="2"/>
  <c r="AZ307" i="2"/>
  <c r="AZ308" i="2"/>
  <c r="AZ309" i="2"/>
  <c r="AZ310" i="2"/>
  <c r="AZ311" i="2"/>
  <c r="AZ312" i="2"/>
  <c r="AZ313" i="2"/>
  <c r="AZ314" i="2"/>
  <c r="AZ315" i="2"/>
  <c r="AZ316" i="2"/>
  <c r="AZ333" i="2"/>
  <c r="AZ335" i="2"/>
  <c r="AZ336" i="2"/>
  <c r="AZ337" i="2"/>
  <c r="AZ342" i="2"/>
  <c r="AZ343" i="2"/>
  <c r="AZ344" i="2"/>
  <c r="AZ345" i="2"/>
  <c r="AZ350" i="2"/>
  <c r="AZ351" i="2"/>
  <c r="AZ352" i="2"/>
  <c r="AZ353" i="2"/>
  <c r="AZ358" i="2"/>
  <c r="AZ359" i="2"/>
  <c r="AZ360" i="2"/>
  <c r="AZ370" i="2"/>
  <c r="BX370" i="2" s="1"/>
  <c r="BA5" i="2"/>
  <c r="BY5" i="2" s="1"/>
  <c r="BA6" i="2"/>
  <c r="BY6" i="2" s="1"/>
  <c r="BA7" i="2"/>
  <c r="BY7" i="2" s="1"/>
  <c r="BA8" i="2"/>
  <c r="BY8" i="2" s="1"/>
  <c r="BA9" i="2"/>
  <c r="BY9" i="2" s="1"/>
  <c r="BA10" i="2"/>
  <c r="BY10" i="2" s="1"/>
  <c r="BA11" i="2"/>
  <c r="BY11" i="2" s="1"/>
  <c r="BA12" i="2"/>
  <c r="BY12" i="2" s="1"/>
  <c r="BA13" i="2"/>
  <c r="BY13" i="2" s="1"/>
  <c r="BA14" i="2"/>
  <c r="BY14" i="2" s="1"/>
  <c r="BA15" i="2"/>
  <c r="BY15" i="2" s="1"/>
  <c r="BA16" i="2"/>
  <c r="BY16" i="2" s="1"/>
  <c r="BA17" i="2"/>
  <c r="BY17" i="2" s="1"/>
  <c r="BA18" i="2"/>
  <c r="BY18" i="2" s="1"/>
  <c r="BA19" i="2"/>
  <c r="BY19" i="2" s="1"/>
  <c r="BA20" i="2"/>
  <c r="BY20" i="2" s="1"/>
  <c r="BA21" i="2"/>
  <c r="BY21" i="2" s="1"/>
  <c r="BA22" i="2"/>
  <c r="BY22" i="2" s="1"/>
  <c r="BA24" i="2"/>
  <c r="BY24" i="2" s="1"/>
  <c r="BA25" i="2"/>
  <c r="BY25" i="2" s="1"/>
  <c r="BA26" i="2"/>
  <c r="BY26" i="2" s="1"/>
  <c r="BA27" i="2"/>
  <c r="BY27" i="2" s="1"/>
  <c r="BA28" i="2"/>
  <c r="BY28" i="2" s="1"/>
  <c r="BA29" i="2"/>
  <c r="BY29" i="2" s="1"/>
  <c r="BA30" i="2"/>
  <c r="BY30" i="2" s="1"/>
  <c r="BA31" i="2"/>
  <c r="BY31" i="2" s="1"/>
  <c r="BA32" i="2"/>
  <c r="BY32" i="2" s="1"/>
  <c r="BA33" i="2"/>
  <c r="BY33" i="2" s="1"/>
  <c r="BA34" i="2"/>
  <c r="BY34" i="2" s="1"/>
  <c r="BA35" i="2"/>
  <c r="BY35" i="2" s="1"/>
  <c r="BA36" i="2"/>
  <c r="BY36" i="2" s="1"/>
  <c r="BA37" i="2"/>
  <c r="BY37" i="2" s="1"/>
  <c r="BA38" i="2"/>
  <c r="BY38" i="2" s="1"/>
  <c r="BA39" i="2"/>
  <c r="BY39" i="2" s="1"/>
  <c r="BA40" i="2"/>
  <c r="BY40" i="2" s="1"/>
  <c r="BA41" i="2"/>
  <c r="BY41" i="2" s="1"/>
  <c r="BA42" i="2"/>
  <c r="BY42" i="2" s="1"/>
  <c r="BA43" i="2"/>
  <c r="BY43" i="2" s="1"/>
  <c r="BA44" i="2"/>
  <c r="BY44" i="2" s="1"/>
  <c r="BA45" i="2"/>
  <c r="BY45" i="2" s="1"/>
  <c r="BA46" i="2"/>
  <c r="BY46" i="2" s="1"/>
  <c r="BA47" i="2"/>
  <c r="BY47" i="2" s="1"/>
  <c r="BA48" i="2"/>
  <c r="BY48" i="2" s="1"/>
  <c r="BA49" i="2"/>
  <c r="BY49" i="2" s="1"/>
  <c r="BA50" i="2"/>
  <c r="BY50" i="2" s="1"/>
  <c r="BA51" i="2"/>
  <c r="BY51" i="2" s="1"/>
  <c r="BA52" i="2"/>
  <c r="BY52" i="2" s="1"/>
  <c r="BA53" i="2"/>
  <c r="BY53" i="2" s="1"/>
  <c r="BA54" i="2"/>
  <c r="BY54" i="2" s="1"/>
  <c r="BA55" i="2"/>
  <c r="BY55" i="2" s="1"/>
  <c r="BA56" i="2"/>
  <c r="BY56" i="2" s="1"/>
  <c r="BA57" i="2"/>
  <c r="BY57" i="2" s="1"/>
  <c r="BA71" i="2"/>
  <c r="BY71" i="2" s="1"/>
  <c r="BA72" i="2"/>
  <c r="BY72" i="2" s="1"/>
  <c r="BA73" i="2"/>
  <c r="BY73" i="2" s="1"/>
  <c r="BA74" i="2"/>
  <c r="BY74" i="2" s="1"/>
  <c r="BA75" i="2"/>
  <c r="BY75" i="2" s="1"/>
  <c r="BA76" i="2"/>
  <c r="BY76" i="2" s="1"/>
  <c r="BA77" i="2"/>
  <c r="BY77" i="2" s="1"/>
  <c r="BA78" i="2"/>
  <c r="BY78" i="2" s="1"/>
  <c r="BA79" i="2"/>
  <c r="BY79" i="2" s="1"/>
  <c r="BA80" i="2"/>
  <c r="BY80" i="2" s="1"/>
  <c r="BA81" i="2"/>
  <c r="BY81" i="2" s="1"/>
  <c r="BA82" i="2"/>
  <c r="BY82" i="2" s="1"/>
  <c r="BA83" i="2"/>
  <c r="BY83" i="2" s="1"/>
  <c r="BA84" i="2"/>
  <c r="BY84" i="2" s="1"/>
  <c r="BA86" i="2"/>
  <c r="BY86" i="2" s="1"/>
  <c r="BA87" i="2"/>
  <c r="BY87" i="2" s="1"/>
  <c r="BA88" i="2"/>
  <c r="BY88" i="2" s="1"/>
  <c r="BA89" i="2"/>
  <c r="BY89" i="2" s="1"/>
  <c r="BA91" i="2"/>
  <c r="BY91" i="2" s="1"/>
  <c r="BA92" i="2"/>
  <c r="BY92" i="2" s="1"/>
  <c r="BA93" i="2"/>
  <c r="BY93" i="2" s="1"/>
  <c r="BA94" i="2"/>
  <c r="BY94" i="2" s="1"/>
  <c r="BA95" i="2"/>
  <c r="BY95" i="2" s="1"/>
  <c r="BA96" i="2"/>
  <c r="BY96" i="2" s="1"/>
  <c r="BA97" i="2"/>
  <c r="BY97" i="2" s="1"/>
  <c r="BA98" i="2"/>
  <c r="BY98" i="2" s="1"/>
  <c r="BA99" i="2"/>
  <c r="BY99" i="2" s="1"/>
  <c r="BA100" i="2"/>
  <c r="BY100" i="2" s="1"/>
  <c r="BA101" i="2"/>
  <c r="BY101" i="2" s="1"/>
  <c r="BA102" i="2"/>
  <c r="BY102" i="2" s="1"/>
  <c r="BA103" i="2"/>
  <c r="BY103" i="2" s="1"/>
  <c r="BA104" i="2"/>
  <c r="BY104" i="2" s="1"/>
  <c r="BA105" i="2"/>
  <c r="BY105" i="2" s="1"/>
  <c r="BA106" i="2"/>
  <c r="BY106" i="2" s="1"/>
  <c r="BA107" i="2"/>
  <c r="BY107" i="2" s="1"/>
  <c r="BA108" i="2"/>
  <c r="BY108" i="2" s="1"/>
  <c r="BA109" i="2"/>
  <c r="BY109" i="2" s="1"/>
  <c r="BA110" i="2"/>
  <c r="BY110" i="2" s="1"/>
  <c r="BA111" i="2"/>
  <c r="BY111" i="2" s="1"/>
  <c r="BA112" i="2"/>
  <c r="BY112" i="2" s="1"/>
  <c r="BA113" i="2"/>
  <c r="BY113" i="2" s="1"/>
  <c r="BA114" i="2"/>
  <c r="BY114" i="2" s="1"/>
  <c r="BA115" i="2"/>
  <c r="BY115" i="2" s="1"/>
  <c r="BA116" i="2"/>
  <c r="BY116" i="2" s="1"/>
  <c r="BA117" i="2"/>
  <c r="BY117" i="2" s="1"/>
  <c r="BA118" i="2"/>
  <c r="BY118" i="2" s="1"/>
  <c r="BA119" i="2"/>
  <c r="BY119" i="2" s="1"/>
  <c r="BA120" i="2"/>
  <c r="BY120" i="2" s="1"/>
  <c r="BA121" i="2"/>
  <c r="BY121" i="2" s="1"/>
  <c r="BA122" i="2"/>
  <c r="BY122" i="2" s="1"/>
  <c r="BA123" i="2"/>
  <c r="BY123" i="2" s="1"/>
  <c r="BA124" i="2"/>
  <c r="BY124" i="2" s="1"/>
  <c r="BA125" i="2"/>
  <c r="BY125" i="2" s="1"/>
  <c r="BA126" i="2"/>
  <c r="BY126" i="2" s="1"/>
  <c r="BA127" i="2"/>
  <c r="BY127" i="2" s="1"/>
  <c r="BA128" i="2"/>
  <c r="BY128" i="2" s="1"/>
  <c r="BA129" i="2"/>
  <c r="BY129" i="2" s="1"/>
  <c r="BA130" i="2"/>
  <c r="BY130" i="2" s="1"/>
  <c r="BA131" i="2"/>
  <c r="BY131" i="2" s="1"/>
  <c r="BA132" i="2"/>
  <c r="BY132" i="2" s="1"/>
  <c r="BA133" i="2"/>
  <c r="BY133" i="2" s="1"/>
  <c r="BA134" i="2"/>
  <c r="BY134" i="2" s="1"/>
  <c r="BA135" i="2"/>
  <c r="BY135" i="2" s="1"/>
  <c r="BA136" i="2"/>
  <c r="BY136" i="2" s="1"/>
  <c r="BA137" i="2"/>
  <c r="BY137" i="2" s="1"/>
  <c r="BA138" i="2"/>
  <c r="BY138" i="2" s="1"/>
  <c r="BA142" i="2"/>
  <c r="BY142" i="2" s="1"/>
  <c r="BA143" i="2"/>
  <c r="BY143" i="2" s="1"/>
  <c r="BA144" i="2"/>
  <c r="BY144" i="2" s="1"/>
  <c r="BA145" i="2"/>
  <c r="BY145" i="2" s="1"/>
  <c r="BA146" i="2"/>
  <c r="BY146" i="2" s="1"/>
  <c r="BA147" i="2"/>
  <c r="BY147" i="2" s="1"/>
  <c r="BA149" i="2"/>
  <c r="BY149" i="2" s="1"/>
  <c r="BA150" i="2"/>
  <c r="BY150" i="2" s="1"/>
  <c r="BA151" i="2"/>
  <c r="BY151" i="2" s="1"/>
  <c r="BA152" i="2"/>
  <c r="BY152" i="2" s="1"/>
  <c r="BA153" i="2"/>
  <c r="BY153" i="2" s="1"/>
  <c r="BA154" i="2"/>
  <c r="BY154" i="2" s="1"/>
  <c r="BA155" i="2"/>
  <c r="BY155" i="2" s="1"/>
  <c r="BA156" i="2"/>
  <c r="BY156" i="2" s="1"/>
  <c r="BA157" i="2"/>
  <c r="BY157" i="2" s="1"/>
  <c r="BA158" i="2"/>
  <c r="BY158" i="2" s="1"/>
  <c r="BA159" i="2"/>
  <c r="BY159" i="2" s="1"/>
  <c r="BA160" i="2"/>
  <c r="BY160" i="2" s="1"/>
  <c r="BA161" i="2"/>
  <c r="BY161" i="2" s="1"/>
  <c r="BA162" i="2"/>
  <c r="BY162" i="2" s="1"/>
  <c r="BA163" i="2"/>
  <c r="BY163" i="2" s="1"/>
  <c r="BA188" i="2"/>
  <c r="BY188" i="2" s="1"/>
  <c r="BA189" i="2"/>
  <c r="BY189" i="2" s="1"/>
  <c r="BA190" i="2"/>
  <c r="BY190" i="2" s="1"/>
  <c r="BA191" i="2"/>
  <c r="BY191" i="2" s="1"/>
  <c r="BA192" i="2"/>
  <c r="BY192" i="2" s="1"/>
  <c r="BA193" i="2"/>
  <c r="BY193" i="2" s="1"/>
  <c r="BA194" i="2"/>
  <c r="BY194" i="2" s="1"/>
  <c r="BA195" i="2"/>
  <c r="BY195" i="2" s="1"/>
  <c r="BA196" i="2"/>
  <c r="BY196" i="2" s="1"/>
  <c r="BA197" i="2"/>
  <c r="BY197" i="2" s="1"/>
  <c r="BA198" i="2"/>
  <c r="BY198" i="2" s="1"/>
  <c r="BA199" i="2"/>
  <c r="BY199" i="2" s="1"/>
  <c r="BA200" i="2"/>
  <c r="BY200" i="2" s="1"/>
  <c r="BA201" i="2"/>
  <c r="BY201" i="2" s="1"/>
  <c r="BA202" i="2"/>
  <c r="BY202" i="2" s="1"/>
  <c r="BA203" i="2"/>
  <c r="BY203" i="2" s="1"/>
  <c r="BA204" i="2"/>
  <c r="BY204" i="2" s="1"/>
  <c r="BA205" i="2"/>
  <c r="BY205" i="2" s="1"/>
  <c r="BA206" i="2"/>
  <c r="BY206" i="2" s="1"/>
  <c r="BA207" i="2"/>
  <c r="BY207" i="2" s="1"/>
  <c r="BA208" i="2"/>
  <c r="BY208" i="2" s="1"/>
  <c r="BA209" i="2"/>
  <c r="BY209" i="2" s="1"/>
  <c r="BA210" i="2"/>
  <c r="BY210" i="2" s="1"/>
  <c r="BA211" i="2"/>
  <c r="BY211" i="2" s="1"/>
  <c r="BA212" i="2"/>
  <c r="BY212" i="2" s="1"/>
  <c r="BA213" i="2"/>
  <c r="BY213" i="2" s="1"/>
  <c r="BA214" i="2"/>
  <c r="BY214" i="2" s="1"/>
  <c r="BA215" i="2"/>
  <c r="BY215" i="2" s="1"/>
  <c r="BA216" i="2"/>
  <c r="BY216" i="2" s="1"/>
  <c r="BA217" i="2"/>
  <c r="BY217" i="2" s="1"/>
  <c r="BA218" i="2"/>
  <c r="BY218" i="2" s="1"/>
  <c r="BA236" i="2"/>
  <c r="BY236" i="2" s="1"/>
  <c r="BA237" i="2"/>
  <c r="BY237" i="2" s="1"/>
  <c r="BA238" i="2"/>
  <c r="BY238" i="2" s="1"/>
  <c r="BA239" i="2"/>
  <c r="BY239" i="2" s="1"/>
  <c r="BA240" i="2"/>
  <c r="BY240" i="2" s="1"/>
  <c r="BA247" i="2"/>
  <c r="BY247" i="2" s="1"/>
  <c r="BA258" i="2"/>
  <c r="BY258" i="2" s="1"/>
  <c r="BA262" i="2"/>
  <c r="BY262" i="2" s="1"/>
  <c r="BA263" i="2"/>
  <c r="BY263" i="2" s="1"/>
  <c r="BA264" i="2"/>
  <c r="BY264" i="2" s="1"/>
  <c r="BA265" i="2"/>
  <c r="BY265" i="2" s="1"/>
  <c r="BA266" i="2"/>
  <c r="BY266" i="2" s="1"/>
  <c r="BA267" i="2"/>
  <c r="BY267" i="2" s="1"/>
  <c r="BA268" i="2"/>
  <c r="BY268" i="2" s="1"/>
  <c r="BA269" i="2"/>
  <c r="BY269" i="2" s="1"/>
  <c r="BA270" i="2"/>
  <c r="BY270" i="2" s="1"/>
  <c r="BA271" i="2"/>
  <c r="BY271" i="2" s="1"/>
  <c r="BA272" i="2"/>
  <c r="BY272" i="2" s="1"/>
  <c r="BA273" i="2"/>
  <c r="BY273" i="2" s="1"/>
  <c r="BA274" i="2"/>
  <c r="BY274" i="2" s="1"/>
  <c r="BA275" i="2"/>
  <c r="BY275" i="2" s="1"/>
  <c r="BA276" i="2"/>
  <c r="BY276" i="2" s="1"/>
  <c r="BA277" i="2"/>
  <c r="BY277" i="2" s="1"/>
  <c r="BA278" i="2"/>
  <c r="BY278" i="2" s="1"/>
  <c r="BA279" i="2"/>
  <c r="BY279" i="2" s="1"/>
  <c r="BA280" i="2"/>
  <c r="BY280" i="2" s="1"/>
  <c r="BA286" i="2"/>
  <c r="BY286" i="2" s="1"/>
  <c r="BA287" i="2"/>
  <c r="BY287" i="2" s="1"/>
  <c r="BA288" i="2"/>
  <c r="BY288" i="2" s="1"/>
  <c r="BA289" i="2"/>
  <c r="BY289" i="2" s="1"/>
  <c r="BA290" i="2"/>
  <c r="BY290" i="2" s="1"/>
  <c r="BA291" i="2"/>
  <c r="BY291" i="2" s="1"/>
  <c r="BA292" i="2"/>
  <c r="BY292" i="2" s="1"/>
  <c r="BA293" i="2"/>
  <c r="BY293" i="2" s="1"/>
  <c r="BA294" i="2"/>
  <c r="BY294" i="2" s="1"/>
  <c r="BA295" i="2"/>
  <c r="BY295" i="2" s="1"/>
  <c r="BA296" i="2"/>
  <c r="BY296" i="2" s="1"/>
  <c r="BA298" i="2"/>
  <c r="BY298" i="2" s="1"/>
  <c r="BA299" i="2"/>
  <c r="BY299" i="2" s="1"/>
  <c r="BA301" i="2"/>
  <c r="BY301" i="2" s="1"/>
  <c r="BA302" i="2"/>
  <c r="BY302" i="2" s="1"/>
  <c r="BA303" i="2"/>
  <c r="BY303" i="2" s="1"/>
  <c r="BA304" i="2"/>
  <c r="BA305" i="2"/>
  <c r="BY305" i="2" s="1"/>
  <c r="BA306" i="2"/>
  <c r="BY306" i="2" s="1"/>
  <c r="BA307" i="2"/>
  <c r="BY307" i="2" s="1"/>
  <c r="BA308" i="2"/>
  <c r="BY308" i="2" s="1"/>
  <c r="BA309" i="2"/>
  <c r="BY309" i="2" s="1"/>
  <c r="BA310" i="2"/>
  <c r="BY310" i="2" s="1"/>
  <c r="BA311" i="2"/>
  <c r="BY311" i="2" s="1"/>
  <c r="BA312" i="2"/>
  <c r="BY312" i="2" s="1"/>
  <c r="BA313" i="2"/>
  <c r="BY313" i="2" s="1"/>
  <c r="BA314" i="2"/>
  <c r="BY314" i="2" s="1"/>
  <c r="BA315" i="2"/>
  <c r="BY315" i="2" s="1"/>
  <c r="BA316" i="2"/>
  <c r="BY316" i="2" s="1"/>
  <c r="BA333" i="2"/>
  <c r="BY333" i="2" s="1"/>
  <c r="BA335" i="2"/>
  <c r="BY335" i="2" s="1"/>
  <c r="BA336" i="2"/>
  <c r="BY336" i="2" s="1"/>
  <c r="BA337" i="2"/>
  <c r="BY337" i="2" s="1"/>
  <c r="BA342" i="2"/>
  <c r="BY342" i="2" s="1"/>
  <c r="BA343" i="2"/>
  <c r="BY343" i="2" s="1"/>
  <c r="BA344" i="2"/>
  <c r="BY344" i="2" s="1"/>
  <c r="BA345" i="2"/>
  <c r="BY345" i="2" s="1"/>
  <c r="BA350" i="2"/>
  <c r="BY350" i="2" s="1"/>
  <c r="BA351" i="2"/>
  <c r="BY351" i="2" s="1"/>
  <c r="BA352" i="2"/>
  <c r="BY352" i="2" s="1"/>
  <c r="BA353" i="2"/>
  <c r="BY353" i="2" s="1"/>
  <c r="BA358" i="2"/>
  <c r="BY358" i="2" s="1"/>
  <c r="BA359" i="2"/>
  <c r="BY359" i="2" s="1"/>
  <c r="BA360" i="2"/>
  <c r="BY360" i="2" s="1"/>
  <c r="BA370" i="2"/>
  <c r="BY370" i="2" s="1"/>
  <c r="BB5" i="2"/>
  <c r="BB6" i="2"/>
  <c r="BB7" i="2"/>
  <c r="BB8" i="2"/>
  <c r="BB9" i="2"/>
  <c r="BB10" i="2"/>
  <c r="BB11" i="2"/>
  <c r="BB12" i="2"/>
  <c r="BB13" i="2"/>
  <c r="BB14" i="2"/>
  <c r="BB15" i="2"/>
  <c r="BB16" i="2"/>
  <c r="BB17" i="2"/>
  <c r="BB18" i="2"/>
  <c r="BB19" i="2"/>
  <c r="BB20" i="2"/>
  <c r="BB21" i="2"/>
  <c r="BB22" i="2"/>
  <c r="BB24" i="2"/>
  <c r="BB25" i="2"/>
  <c r="BB26" i="2"/>
  <c r="BB27" i="2"/>
  <c r="BB28" i="2"/>
  <c r="BB29" i="2"/>
  <c r="BB30" i="2"/>
  <c r="BB31" i="2"/>
  <c r="BB32" i="2"/>
  <c r="BB33" i="2"/>
  <c r="BB34" i="2"/>
  <c r="BB35" i="2"/>
  <c r="BB36" i="2"/>
  <c r="BB37" i="2"/>
  <c r="BB38" i="2"/>
  <c r="BB39" i="2"/>
  <c r="BB40" i="2"/>
  <c r="BB41" i="2"/>
  <c r="BB42" i="2"/>
  <c r="BB43" i="2"/>
  <c r="BB44" i="2"/>
  <c r="BB45" i="2"/>
  <c r="BB46" i="2"/>
  <c r="BB47" i="2"/>
  <c r="BB48" i="2"/>
  <c r="BB49" i="2"/>
  <c r="BB50" i="2"/>
  <c r="BB51" i="2"/>
  <c r="BB52" i="2"/>
  <c r="BB53" i="2"/>
  <c r="BB54" i="2"/>
  <c r="BB55" i="2"/>
  <c r="BB56" i="2"/>
  <c r="BB57" i="2"/>
  <c r="BB71" i="2"/>
  <c r="BB72" i="2"/>
  <c r="BB73" i="2"/>
  <c r="BB74" i="2"/>
  <c r="BB75" i="2"/>
  <c r="BB76" i="2"/>
  <c r="BB77" i="2"/>
  <c r="BB78" i="2"/>
  <c r="BB79" i="2"/>
  <c r="BB80" i="2"/>
  <c r="BB81" i="2"/>
  <c r="BB82" i="2"/>
  <c r="BB83" i="2"/>
  <c r="BB84" i="2"/>
  <c r="BB86" i="2"/>
  <c r="BB87" i="2"/>
  <c r="BB88" i="2"/>
  <c r="BB89" i="2"/>
  <c r="BB91" i="2"/>
  <c r="BB92" i="2"/>
  <c r="BB93" i="2"/>
  <c r="BB94" i="2"/>
  <c r="BB95" i="2"/>
  <c r="BB96" i="2"/>
  <c r="BB97" i="2"/>
  <c r="BB98" i="2"/>
  <c r="BB99" i="2"/>
  <c r="BB100" i="2"/>
  <c r="BB101" i="2"/>
  <c r="BB102" i="2"/>
  <c r="BB103" i="2"/>
  <c r="BB104" i="2"/>
  <c r="BB105" i="2"/>
  <c r="BB106" i="2"/>
  <c r="BB107" i="2"/>
  <c r="BB108" i="2"/>
  <c r="BB109" i="2"/>
  <c r="BB110" i="2"/>
  <c r="BB111" i="2"/>
  <c r="BB112" i="2"/>
  <c r="BB113" i="2"/>
  <c r="BB114" i="2"/>
  <c r="BB115" i="2"/>
  <c r="BB116" i="2"/>
  <c r="BB117" i="2"/>
  <c r="BB118" i="2"/>
  <c r="BB119" i="2"/>
  <c r="BB120" i="2"/>
  <c r="BB121" i="2"/>
  <c r="BB122" i="2"/>
  <c r="BB123" i="2"/>
  <c r="BB124" i="2"/>
  <c r="BB125" i="2"/>
  <c r="BB126" i="2"/>
  <c r="BB127" i="2"/>
  <c r="BB128" i="2"/>
  <c r="BB129" i="2"/>
  <c r="BB130" i="2"/>
  <c r="BB131" i="2"/>
  <c r="BB132" i="2"/>
  <c r="BB133" i="2"/>
  <c r="BB134" i="2"/>
  <c r="BB135" i="2"/>
  <c r="BB136" i="2"/>
  <c r="BB137" i="2"/>
  <c r="BB138" i="2"/>
  <c r="BB142" i="2"/>
  <c r="BB143" i="2"/>
  <c r="BB144" i="2"/>
  <c r="BB145" i="2"/>
  <c r="BB146" i="2"/>
  <c r="BB147" i="2"/>
  <c r="BB149" i="2"/>
  <c r="BB150" i="2"/>
  <c r="BB151" i="2"/>
  <c r="BB152" i="2"/>
  <c r="BB153" i="2"/>
  <c r="BB154" i="2"/>
  <c r="BB155" i="2"/>
  <c r="BB156" i="2"/>
  <c r="BB157" i="2"/>
  <c r="BB158" i="2"/>
  <c r="BB159" i="2"/>
  <c r="BB160" i="2"/>
  <c r="BB161" i="2"/>
  <c r="BB162" i="2"/>
  <c r="BB163" i="2"/>
  <c r="BB188" i="2"/>
  <c r="BB189" i="2"/>
  <c r="BB190" i="2"/>
  <c r="BB191" i="2"/>
  <c r="BB192" i="2"/>
  <c r="BB193" i="2"/>
  <c r="BB194" i="2"/>
  <c r="BB195" i="2"/>
  <c r="BB196" i="2"/>
  <c r="BB197" i="2"/>
  <c r="BB198" i="2"/>
  <c r="BB199" i="2"/>
  <c r="BB200" i="2"/>
  <c r="BB201" i="2"/>
  <c r="BB202" i="2"/>
  <c r="BB203" i="2"/>
  <c r="BB204" i="2"/>
  <c r="BB205" i="2"/>
  <c r="BB206" i="2"/>
  <c r="BB207" i="2"/>
  <c r="BB208" i="2"/>
  <c r="BB209" i="2"/>
  <c r="BB210" i="2"/>
  <c r="BB211" i="2"/>
  <c r="BB212" i="2"/>
  <c r="BB213" i="2"/>
  <c r="BB214" i="2"/>
  <c r="BB215" i="2"/>
  <c r="BB216" i="2"/>
  <c r="BB217" i="2"/>
  <c r="BB218" i="2"/>
  <c r="BB236" i="2"/>
  <c r="BB237" i="2"/>
  <c r="BB238" i="2"/>
  <c r="BB239" i="2"/>
  <c r="BB240" i="2"/>
  <c r="BB247" i="2"/>
  <c r="BB258" i="2"/>
  <c r="BB262" i="2"/>
  <c r="BB263" i="2"/>
  <c r="BB264" i="2"/>
  <c r="BB265" i="2"/>
  <c r="BB266" i="2"/>
  <c r="BB267" i="2"/>
  <c r="BB268" i="2"/>
  <c r="BB269" i="2"/>
  <c r="BB270" i="2"/>
  <c r="BB271" i="2"/>
  <c r="BB272" i="2"/>
  <c r="BB273" i="2"/>
  <c r="BB274" i="2"/>
  <c r="BB275" i="2"/>
  <c r="BB276" i="2"/>
  <c r="BB277" i="2"/>
  <c r="BB278" i="2"/>
  <c r="BB279" i="2"/>
  <c r="BB280" i="2"/>
  <c r="BB286" i="2"/>
  <c r="BB287" i="2"/>
  <c r="BB288" i="2"/>
  <c r="BB289" i="2"/>
  <c r="BB290" i="2"/>
  <c r="BB291" i="2"/>
  <c r="BB292" i="2"/>
  <c r="BB293" i="2"/>
  <c r="BB294" i="2"/>
  <c r="BB295" i="2"/>
  <c r="BB296" i="2"/>
  <c r="BB298" i="2"/>
  <c r="BB299" i="2"/>
  <c r="BB300" i="2"/>
  <c r="BB301" i="2"/>
  <c r="BB302" i="2"/>
  <c r="BB303" i="2"/>
  <c r="BB304" i="2"/>
  <c r="BB305" i="2"/>
  <c r="BB306" i="2"/>
  <c r="BB307" i="2"/>
  <c r="BB308" i="2"/>
  <c r="BB309" i="2"/>
  <c r="BB310" i="2"/>
  <c r="BB311" i="2"/>
  <c r="BB312" i="2"/>
  <c r="BB313" i="2"/>
  <c r="BB314" i="2"/>
  <c r="BB315" i="2"/>
  <c r="BB316" i="2"/>
  <c r="BB333" i="2"/>
  <c r="BB335" i="2"/>
  <c r="BB336" i="2"/>
  <c r="BB337" i="2"/>
  <c r="BB342" i="2"/>
  <c r="BB343" i="2"/>
  <c r="BB344" i="2"/>
  <c r="BB345" i="2"/>
  <c r="BB350" i="2"/>
  <c r="BB351" i="2"/>
  <c r="BB352" i="2"/>
  <c r="BB353" i="2"/>
  <c r="BB358" i="2"/>
  <c r="BB359" i="2"/>
  <c r="BB360" i="2"/>
  <c r="BB370" i="2"/>
  <c r="BC5" i="2"/>
  <c r="BC6" i="2"/>
  <c r="BC7" i="2"/>
  <c r="BC8" i="2"/>
  <c r="BC9" i="2"/>
  <c r="BC10" i="2"/>
  <c r="BC11" i="2"/>
  <c r="BC12" i="2"/>
  <c r="BC13" i="2"/>
  <c r="BC14" i="2"/>
  <c r="BC15" i="2"/>
  <c r="BC16" i="2"/>
  <c r="BC17" i="2"/>
  <c r="BC18" i="2"/>
  <c r="BC19" i="2"/>
  <c r="BC20" i="2"/>
  <c r="BC21" i="2"/>
  <c r="BC22" i="2"/>
  <c r="BC24" i="2"/>
  <c r="BC25" i="2"/>
  <c r="BC26" i="2"/>
  <c r="BC27" i="2"/>
  <c r="BC28" i="2"/>
  <c r="BC29" i="2"/>
  <c r="BC30" i="2"/>
  <c r="BC31" i="2"/>
  <c r="BC32" i="2"/>
  <c r="BC33" i="2"/>
  <c r="BC34" i="2"/>
  <c r="BC35" i="2"/>
  <c r="BC36" i="2"/>
  <c r="BC37" i="2"/>
  <c r="BC38" i="2"/>
  <c r="BC39" i="2"/>
  <c r="BC40" i="2"/>
  <c r="BC41" i="2"/>
  <c r="BC42" i="2"/>
  <c r="BC43" i="2"/>
  <c r="BC44" i="2"/>
  <c r="BC45" i="2"/>
  <c r="BC46" i="2"/>
  <c r="BC47" i="2"/>
  <c r="BC48" i="2"/>
  <c r="BC49" i="2"/>
  <c r="BC50" i="2"/>
  <c r="BC51" i="2"/>
  <c r="BC52" i="2"/>
  <c r="BC53" i="2"/>
  <c r="BC54" i="2"/>
  <c r="BC55" i="2"/>
  <c r="BC56" i="2"/>
  <c r="BC57" i="2"/>
  <c r="BC71" i="2"/>
  <c r="BC72" i="2"/>
  <c r="BC73" i="2"/>
  <c r="BC74" i="2"/>
  <c r="BC75" i="2"/>
  <c r="BC76" i="2"/>
  <c r="BC77" i="2"/>
  <c r="BC78" i="2"/>
  <c r="BC79" i="2"/>
  <c r="BC80" i="2"/>
  <c r="BC81" i="2"/>
  <c r="BC82" i="2"/>
  <c r="BC83" i="2"/>
  <c r="BC84" i="2"/>
  <c r="BC86" i="2"/>
  <c r="BC87" i="2"/>
  <c r="BC88" i="2"/>
  <c r="BC89" i="2"/>
  <c r="BC91" i="2"/>
  <c r="BC92" i="2"/>
  <c r="BC93" i="2"/>
  <c r="BC94" i="2"/>
  <c r="BC95" i="2"/>
  <c r="BC96" i="2"/>
  <c r="BC97" i="2"/>
  <c r="BC98" i="2"/>
  <c r="BC99" i="2"/>
  <c r="BC100" i="2"/>
  <c r="BC101" i="2"/>
  <c r="BC102" i="2"/>
  <c r="BC103" i="2"/>
  <c r="BC104" i="2"/>
  <c r="BC105" i="2"/>
  <c r="BC106" i="2"/>
  <c r="BC107" i="2"/>
  <c r="BC108" i="2"/>
  <c r="BC109" i="2"/>
  <c r="BC110" i="2"/>
  <c r="BC111" i="2"/>
  <c r="BC112" i="2"/>
  <c r="BC113" i="2"/>
  <c r="BC114" i="2"/>
  <c r="BC115" i="2"/>
  <c r="BC116" i="2"/>
  <c r="BC117" i="2"/>
  <c r="BC118" i="2"/>
  <c r="BC119" i="2"/>
  <c r="BC120" i="2"/>
  <c r="BC121" i="2"/>
  <c r="BC122" i="2"/>
  <c r="BC123" i="2"/>
  <c r="BC124" i="2"/>
  <c r="BC125" i="2"/>
  <c r="BC126" i="2"/>
  <c r="BC127" i="2"/>
  <c r="BC128" i="2"/>
  <c r="BC129" i="2"/>
  <c r="BC130" i="2"/>
  <c r="BC131" i="2"/>
  <c r="BC132" i="2"/>
  <c r="BC133" i="2"/>
  <c r="BC134" i="2"/>
  <c r="BC135" i="2"/>
  <c r="BC136" i="2"/>
  <c r="BC137" i="2"/>
  <c r="BC138" i="2"/>
  <c r="BC142" i="2"/>
  <c r="BC143" i="2"/>
  <c r="BC144" i="2"/>
  <c r="BC145" i="2"/>
  <c r="BC146" i="2"/>
  <c r="BC147" i="2"/>
  <c r="BC149" i="2"/>
  <c r="BC150" i="2"/>
  <c r="BC151" i="2"/>
  <c r="BC152" i="2"/>
  <c r="BC153" i="2"/>
  <c r="BC154" i="2"/>
  <c r="BC155" i="2"/>
  <c r="BC156" i="2"/>
  <c r="BC157" i="2"/>
  <c r="BC158" i="2"/>
  <c r="BC159" i="2"/>
  <c r="BC160" i="2"/>
  <c r="BC161" i="2"/>
  <c r="BC162" i="2"/>
  <c r="BC163" i="2"/>
  <c r="BC188" i="2"/>
  <c r="BC189" i="2"/>
  <c r="BC190" i="2"/>
  <c r="BC191" i="2"/>
  <c r="BC192" i="2"/>
  <c r="BC193" i="2"/>
  <c r="BC194" i="2"/>
  <c r="BC195" i="2"/>
  <c r="BC196" i="2"/>
  <c r="BC197" i="2"/>
  <c r="BC198" i="2"/>
  <c r="BC199" i="2"/>
  <c r="BC200" i="2"/>
  <c r="BC201" i="2"/>
  <c r="BC202" i="2"/>
  <c r="BC203" i="2"/>
  <c r="BC204" i="2"/>
  <c r="BC205" i="2"/>
  <c r="BC206" i="2"/>
  <c r="BC207" i="2"/>
  <c r="BC208" i="2"/>
  <c r="BC209" i="2"/>
  <c r="BC210" i="2"/>
  <c r="BC211" i="2"/>
  <c r="BC212" i="2"/>
  <c r="BC213" i="2"/>
  <c r="BC214" i="2"/>
  <c r="BC215" i="2"/>
  <c r="BC216" i="2"/>
  <c r="BC217" i="2"/>
  <c r="BC218" i="2"/>
  <c r="BC236" i="2"/>
  <c r="BC237" i="2"/>
  <c r="BC238" i="2"/>
  <c r="BC239" i="2"/>
  <c r="BC240" i="2"/>
  <c r="BC247" i="2"/>
  <c r="BC258" i="2"/>
  <c r="BC262" i="2"/>
  <c r="BC263" i="2"/>
  <c r="BC264" i="2"/>
  <c r="BC265" i="2"/>
  <c r="BC266" i="2"/>
  <c r="BC267" i="2"/>
  <c r="BC268" i="2"/>
  <c r="BC269" i="2"/>
  <c r="BC270" i="2"/>
  <c r="BC271" i="2"/>
  <c r="BC272" i="2"/>
  <c r="BC273" i="2"/>
  <c r="BC274" i="2"/>
  <c r="BC275" i="2"/>
  <c r="BC276" i="2"/>
  <c r="BC277" i="2"/>
  <c r="BC278" i="2"/>
  <c r="BC279" i="2"/>
  <c r="BC280" i="2"/>
  <c r="BC286" i="2"/>
  <c r="BC287" i="2"/>
  <c r="BC288" i="2"/>
  <c r="BC289" i="2"/>
  <c r="BC290" i="2"/>
  <c r="BC291" i="2"/>
  <c r="BC292" i="2"/>
  <c r="BC293" i="2"/>
  <c r="BC294" i="2"/>
  <c r="BC295" i="2"/>
  <c r="BC296" i="2"/>
  <c r="BC298" i="2"/>
  <c r="BC299" i="2"/>
  <c r="BC300" i="2"/>
  <c r="BC301" i="2"/>
  <c r="BC302" i="2"/>
  <c r="BC303" i="2"/>
  <c r="BC304" i="2"/>
  <c r="BC305" i="2"/>
  <c r="BC306" i="2"/>
  <c r="BC307" i="2"/>
  <c r="BC308" i="2"/>
  <c r="BC309" i="2"/>
  <c r="BC310" i="2"/>
  <c r="BC311" i="2"/>
  <c r="BC312" i="2"/>
  <c r="BC313" i="2"/>
  <c r="BC314" i="2"/>
  <c r="BC315" i="2"/>
  <c r="BC316" i="2"/>
  <c r="BC333" i="2"/>
  <c r="BC335" i="2"/>
  <c r="BC336" i="2"/>
  <c r="BC337" i="2"/>
  <c r="BC342" i="2"/>
  <c r="BC343" i="2"/>
  <c r="BC344" i="2"/>
  <c r="BC345" i="2"/>
  <c r="BC350" i="2"/>
  <c r="BC351" i="2"/>
  <c r="BC352" i="2"/>
  <c r="BC353" i="2"/>
  <c r="BC358" i="2"/>
  <c r="BC359" i="2"/>
  <c r="BC360" i="2"/>
  <c r="BP5" i="2"/>
  <c r="BP6" i="2"/>
  <c r="BP7" i="2"/>
  <c r="BP8" i="2"/>
  <c r="BP9" i="2"/>
  <c r="BP10" i="2"/>
  <c r="BP11" i="2"/>
  <c r="BP12" i="2"/>
  <c r="BP13" i="2"/>
  <c r="BP14" i="2"/>
  <c r="BP15" i="2"/>
  <c r="BP16" i="2"/>
  <c r="BP17" i="2"/>
  <c r="BP18" i="2"/>
  <c r="BP19" i="2"/>
  <c r="BP20" i="2"/>
  <c r="BP21" i="2"/>
  <c r="BP22" i="2"/>
  <c r="BP24" i="2"/>
  <c r="BP25" i="2"/>
  <c r="BP26" i="2"/>
  <c r="BP27" i="2"/>
  <c r="BP28" i="2"/>
  <c r="BP29" i="2"/>
  <c r="BP30" i="2"/>
  <c r="BP31" i="2"/>
  <c r="BP32" i="2"/>
  <c r="BP33" i="2"/>
  <c r="BP34" i="2"/>
  <c r="BP35" i="2"/>
  <c r="BP36" i="2"/>
  <c r="BP37" i="2"/>
  <c r="BP38" i="2"/>
  <c r="BP39" i="2"/>
  <c r="BP40" i="2"/>
  <c r="BP41" i="2"/>
  <c r="BP42" i="2"/>
  <c r="BP43" i="2"/>
  <c r="BP44" i="2"/>
  <c r="BP45" i="2"/>
  <c r="BP46" i="2"/>
  <c r="BP47" i="2"/>
  <c r="BP48" i="2"/>
  <c r="BP49" i="2"/>
  <c r="BP50" i="2"/>
  <c r="BP51" i="2"/>
  <c r="BP52" i="2"/>
  <c r="BP53" i="2"/>
  <c r="BP54" i="2"/>
  <c r="BP55" i="2"/>
  <c r="BP56" i="2"/>
  <c r="BP57" i="2"/>
  <c r="BP71" i="2"/>
  <c r="BP72" i="2"/>
  <c r="BP73" i="2"/>
  <c r="BP74" i="2"/>
  <c r="BP75" i="2"/>
  <c r="BP76" i="2"/>
  <c r="BP77" i="2"/>
  <c r="BP78" i="2"/>
  <c r="BP79" i="2"/>
  <c r="BP80" i="2"/>
  <c r="BP81" i="2"/>
  <c r="BP82" i="2"/>
  <c r="BP83" i="2"/>
  <c r="BP84" i="2"/>
  <c r="BP86" i="2"/>
  <c r="BP87" i="2"/>
  <c r="BP88" i="2"/>
  <c r="BP89" i="2"/>
  <c r="BP91" i="2"/>
  <c r="BP92" i="2"/>
  <c r="BP93" i="2"/>
  <c r="BP94" i="2"/>
  <c r="BP95" i="2"/>
  <c r="BP96" i="2"/>
  <c r="BP97" i="2"/>
  <c r="BP98" i="2"/>
  <c r="BP99" i="2"/>
  <c r="BP100" i="2"/>
  <c r="BP101" i="2"/>
  <c r="BP102" i="2"/>
  <c r="BP103" i="2"/>
  <c r="BP104" i="2"/>
  <c r="BP105" i="2"/>
  <c r="BP106" i="2"/>
  <c r="BP107" i="2"/>
  <c r="BP108" i="2"/>
  <c r="BP109" i="2"/>
  <c r="BP110" i="2"/>
  <c r="BP111" i="2"/>
  <c r="BP112" i="2"/>
  <c r="BP113" i="2"/>
  <c r="BP114" i="2"/>
  <c r="BP115" i="2"/>
  <c r="BP116" i="2"/>
  <c r="BP117" i="2"/>
  <c r="BP118" i="2"/>
  <c r="BP119" i="2"/>
  <c r="BP120" i="2"/>
  <c r="BP121" i="2"/>
  <c r="BP122" i="2"/>
  <c r="BP123" i="2"/>
  <c r="BP124" i="2"/>
  <c r="BP125" i="2"/>
  <c r="BP126" i="2"/>
  <c r="BP127" i="2"/>
  <c r="BP128" i="2"/>
  <c r="BP129" i="2"/>
  <c r="BP130" i="2"/>
  <c r="BP131" i="2"/>
  <c r="BP132" i="2"/>
  <c r="BP133" i="2"/>
  <c r="BP134" i="2"/>
  <c r="BP135" i="2"/>
  <c r="BP136" i="2"/>
  <c r="BP137" i="2"/>
  <c r="BP138" i="2"/>
  <c r="BP142" i="2"/>
  <c r="BP143" i="2"/>
  <c r="BP144" i="2"/>
  <c r="BP145" i="2"/>
  <c r="BP146" i="2"/>
  <c r="BP147" i="2"/>
  <c r="BP149" i="2"/>
  <c r="BP150" i="2"/>
  <c r="BP151" i="2"/>
  <c r="BP152" i="2"/>
  <c r="BP153" i="2"/>
  <c r="BP154" i="2"/>
  <c r="BP155" i="2"/>
  <c r="BP156" i="2"/>
  <c r="BP157" i="2"/>
  <c r="BP158" i="2"/>
  <c r="BP159" i="2"/>
  <c r="BP160" i="2"/>
  <c r="BP161" i="2"/>
  <c r="BP162" i="2"/>
  <c r="BP163" i="2"/>
  <c r="BP188" i="2"/>
  <c r="BP189" i="2"/>
  <c r="BP190" i="2"/>
  <c r="BP191" i="2"/>
  <c r="BP192" i="2"/>
  <c r="BP193" i="2"/>
  <c r="BP194" i="2"/>
  <c r="BP195" i="2"/>
  <c r="BP196" i="2"/>
  <c r="BP197" i="2"/>
  <c r="BP198" i="2"/>
  <c r="BP199" i="2"/>
  <c r="BP200" i="2"/>
  <c r="BP201" i="2"/>
  <c r="BP202" i="2"/>
  <c r="BP203" i="2"/>
  <c r="BP204" i="2"/>
  <c r="BP205" i="2"/>
  <c r="BP206" i="2"/>
  <c r="BP207" i="2"/>
  <c r="BP208" i="2"/>
  <c r="BP209" i="2"/>
  <c r="BP210" i="2"/>
  <c r="BP211" i="2"/>
  <c r="BP212" i="2"/>
  <c r="BP213" i="2"/>
  <c r="BP214" i="2"/>
  <c r="BP215" i="2"/>
  <c r="BP216" i="2"/>
  <c r="BP217" i="2"/>
  <c r="BP218" i="2"/>
  <c r="BP236" i="2"/>
  <c r="BP237" i="2"/>
  <c r="BP238" i="2"/>
  <c r="BP239" i="2"/>
  <c r="BP240" i="2"/>
  <c r="BP247" i="2"/>
  <c r="BP258" i="2"/>
  <c r="BP262" i="2"/>
  <c r="BP263" i="2"/>
  <c r="BP264" i="2"/>
  <c r="BP265" i="2"/>
  <c r="BP266" i="2"/>
  <c r="BP267" i="2"/>
  <c r="BP268" i="2"/>
  <c r="BP269" i="2"/>
  <c r="BP270" i="2"/>
  <c r="BP271" i="2"/>
  <c r="BP272" i="2"/>
  <c r="BP273" i="2"/>
  <c r="BP274" i="2"/>
  <c r="BP275" i="2"/>
  <c r="BP276" i="2"/>
  <c r="BP277" i="2"/>
  <c r="BP278" i="2"/>
  <c r="BP279" i="2"/>
  <c r="BP280" i="2"/>
  <c r="BP286" i="2"/>
  <c r="BP287" i="2"/>
  <c r="BP288" i="2"/>
  <c r="BP289" i="2"/>
  <c r="BP290" i="2"/>
  <c r="BP291" i="2"/>
  <c r="BP292" i="2"/>
  <c r="BP293" i="2"/>
  <c r="BP294" i="2"/>
  <c r="BP295" i="2"/>
  <c r="BP296" i="2"/>
  <c r="BP298" i="2"/>
  <c r="BP299" i="2"/>
  <c r="BP300" i="2"/>
  <c r="BP301" i="2"/>
  <c r="BP302" i="2"/>
  <c r="BP303" i="2"/>
  <c r="BP304" i="2"/>
  <c r="BP305" i="2"/>
  <c r="BP306" i="2"/>
  <c r="BP307" i="2"/>
  <c r="BP308" i="2"/>
  <c r="BP309" i="2"/>
  <c r="BP310" i="2"/>
  <c r="BP311" i="2"/>
  <c r="BP312" i="2"/>
  <c r="BP313" i="2"/>
  <c r="BP314" i="2"/>
  <c r="BP315" i="2"/>
  <c r="BP316" i="2"/>
  <c r="BP333" i="2"/>
  <c r="BP335" i="2"/>
  <c r="BP336" i="2"/>
  <c r="BP337" i="2"/>
  <c r="BP342" i="2"/>
  <c r="BP343" i="2"/>
  <c r="BP344" i="2"/>
  <c r="BP345" i="2"/>
  <c r="BP350" i="2"/>
  <c r="BP351" i="2"/>
  <c r="BP352" i="2"/>
  <c r="BP353" i="2"/>
  <c r="BP358" i="2"/>
  <c r="BP359" i="2"/>
  <c r="BP360" i="2"/>
  <c r="BQ5" i="2"/>
  <c r="BQ6" i="2"/>
  <c r="BQ7" i="2"/>
  <c r="BQ8" i="2"/>
  <c r="BQ9" i="2"/>
  <c r="BQ10" i="2"/>
  <c r="BQ11" i="2"/>
  <c r="BQ12" i="2"/>
  <c r="BQ13" i="2"/>
  <c r="BQ14" i="2"/>
  <c r="BQ15" i="2"/>
  <c r="BQ16" i="2"/>
  <c r="BQ17" i="2"/>
  <c r="BQ18" i="2"/>
  <c r="BQ19" i="2"/>
  <c r="BQ20" i="2"/>
  <c r="BQ21" i="2"/>
  <c r="BQ22" i="2"/>
  <c r="BQ24" i="2"/>
  <c r="BQ25" i="2"/>
  <c r="BQ26" i="2"/>
  <c r="BQ27" i="2"/>
  <c r="BQ28" i="2"/>
  <c r="BQ29" i="2"/>
  <c r="BQ30" i="2"/>
  <c r="BQ31" i="2"/>
  <c r="BQ32" i="2"/>
  <c r="BQ33" i="2"/>
  <c r="BQ34" i="2"/>
  <c r="BQ35" i="2"/>
  <c r="BQ36" i="2"/>
  <c r="BQ37" i="2"/>
  <c r="BQ38" i="2"/>
  <c r="BQ39" i="2"/>
  <c r="BQ40" i="2"/>
  <c r="BQ41" i="2"/>
  <c r="BQ42" i="2"/>
  <c r="BQ43" i="2"/>
  <c r="BQ44" i="2"/>
  <c r="BQ45" i="2"/>
  <c r="BQ46" i="2"/>
  <c r="BQ47" i="2"/>
  <c r="BQ48" i="2"/>
  <c r="BQ49" i="2"/>
  <c r="BQ50" i="2"/>
  <c r="BQ51" i="2"/>
  <c r="BQ52" i="2"/>
  <c r="BQ53" i="2"/>
  <c r="BQ54" i="2"/>
  <c r="BQ55" i="2"/>
  <c r="BQ56" i="2"/>
  <c r="BQ57" i="2"/>
  <c r="BQ71" i="2"/>
  <c r="BQ72" i="2"/>
  <c r="BQ73" i="2"/>
  <c r="BQ74" i="2"/>
  <c r="BQ75" i="2"/>
  <c r="BQ76" i="2"/>
  <c r="BQ77" i="2"/>
  <c r="BQ78" i="2"/>
  <c r="BQ79" i="2"/>
  <c r="BQ80" i="2"/>
  <c r="BQ81" i="2"/>
  <c r="BQ82" i="2"/>
  <c r="BQ83" i="2"/>
  <c r="BQ84" i="2"/>
  <c r="BQ86" i="2"/>
  <c r="BQ87" i="2"/>
  <c r="BQ88" i="2"/>
  <c r="BQ89" i="2"/>
  <c r="BQ91" i="2"/>
  <c r="BQ92" i="2"/>
  <c r="BQ93" i="2"/>
  <c r="BQ94" i="2"/>
  <c r="BQ95" i="2"/>
  <c r="BQ96" i="2"/>
  <c r="BQ97" i="2"/>
  <c r="BQ98" i="2"/>
  <c r="BQ99" i="2"/>
  <c r="BQ100" i="2"/>
  <c r="BQ101" i="2"/>
  <c r="BQ102" i="2"/>
  <c r="BQ103" i="2"/>
  <c r="BQ104" i="2"/>
  <c r="BQ105" i="2"/>
  <c r="BQ106" i="2"/>
  <c r="BQ107" i="2"/>
  <c r="BQ108" i="2"/>
  <c r="BQ109" i="2"/>
  <c r="BQ110" i="2"/>
  <c r="BQ111" i="2"/>
  <c r="BQ112" i="2"/>
  <c r="BQ113" i="2"/>
  <c r="BQ114" i="2"/>
  <c r="BQ115" i="2"/>
  <c r="BQ116" i="2"/>
  <c r="BQ117" i="2"/>
  <c r="BQ118" i="2"/>
  <c r="BQ119" i="2"/>
  <c r="BQ120" i="2"/>
  <c r="BQ121" i="2"/>
  <c r="BQ122" i="2"/>
  <c r="BQ123" i="2"/>
  <c r="BQ124" i="2"/>
  <c r="BQ125" i="2"/>
  <c r="BQ126" i="2"/>
  <c r="BQ127" i="2"/>
  <c r="BQ128" i="2"/>
  <c r="BQ129" i="2"/>
  <c r="BQ130" i="2"/>
  <c r="BQ131" i="2"/>
  <c r="BQ132" i="2"/>
  <c r="BQ133" i="2"/>
  <c r="BQ134" i="2"/>
  <c r="BQ135" i="2"/>
  <c r="BQ136" i="2"/>
  <c r="BQ137" i="2"/>
  <c r="BQ138" i="2"/>
  <c r="BQ142" i="2"/>
  <c r="BQ143" i="2"/>
  <c r="BQ144" i="2"/>
  <c r="BQ145" i="2"/>
  <c r="BQ146" i="2"/>
  <c r="BQ147" i="2"/>
  <c r="BQ149" i="2"/>
  <c r="BQ150" i="2"/>
  <c r="BQ151" i="2"/>
  <c r="BQ152" i="2"/>
  <c r="BQ153" i="2"/>
  <c r="BQ154" i="2"/>
  <c r="BQ155" i="2"/>
  <c r="BQ156" i="2"/>
  <c r="BQ157" i="2"/>
  <c r="BQ158" i="2"/>
  <c r="BQ159" i="2"/>
  <c r="BQ160" i="2"/>
  <c r="BQ161" i="2"/>
  <c r="BQ162" i="2"/>
  <c r="BQ163" i="2"/>
  <c r="BQ188" i="2"/>
  <c r="BQ189" i="2"/>
  <c r="BQ190" i="2"/>
  <c r="BQ191" i="2"/>
  <c r="BQ192" i="2"/>
  <c r="BQ193" i="2"/>
  <c r="BQ194" i="2"/>
  <c r="BQ195" i="2"/>
  <c r="BQ196" i="2"/>
  <c r="BQ197" i="2"/>
  <c r="BQ198" i="2"/>
  <c r="BQ199" i="2"/>
  <c r="BQ200" i="2"/>
  <c r="BQ201" i="2"/>
  <c r="BQ202" i="2"/>
  <c r="BQ203" i="2"/>
  <c r="BQ204" i="2"/>
  <c r="BQ205" i="2"/>
  <c r="BQ206" i="2"/>
  <c r="BQ207" i="2"/>
  <c r="BQ208" i="2"/>
  <c r="BQ209" i="2"/>
  <c r="BQ210" i="2"/>
  <c r="BQ211" i="2"/>
  <c r="BQ212" i="2"/>
  <c r="BQ213" i="2"/>
  <c r="BQ214" i="2"/>
  <c r="BQ215" i="2"/>
  <c r="BQ216" i="2"/>
  <c r="BQ217" i="2"/>
  <c r="BQ218" i="2"/>
  <c r="BQ236" i="2"/>
  <c r="BQ237" i="2"/>
  <c r="BQ238" i="2"/>
  <c r="BQ239" i="2"/>
  <c r="BQ240" i="2"/>
  <c r="BQ247" i="2"/>
  <c r="BQ258" i="2"/>
  <c r="BQ262" i="2"/>
  <c r="BQ263" i="2"/>
  <c r="BQ264" i="2"/>
  <c r="BQ265" i="2"/>
  <c r="BQ266" i="2"/>
  <c r="BQ267" i="2"/>
  <c r="BQ268" i="2"/>
  <c r="BQ269" i="2"/>
  <c r="BQ270" i="2"/>
  <c r="BQ271" i="2"/>
  <c r="BQ272" i="2"/>
  <c r="BQ273" i="2"/>
  <c r="BQ274" i="2"/>
  <c r="BQ275" i="2"/>
  <c r="BQ276" i="2"/>
  <c r="BQ277" i="2"/>
  <c r="BQ278" i="2"/>
  <c r="BQ279" i="2"/>
  <c r="BQ280" i="2"/>
  <c r="BQ286" i="2"/>
  <c r="BQ287" i="2"/>
  <c r="BQ288" i="2"/>
  <c r="BQ289" i="2"/>
  <c r="BQ290" i="2"/>
  <c r="BQ291" i="2"/>
  <c r="BQ292" i="2"/>
  <c r="BQ293" i="2"/>
  <c r="BQ294" i="2"/>
  <c r="BQ295" i="2"/>
  <c r="BQ296" i="2"/>
  <c r="BQ298" i="2"/>
  <c r="BQ299" i="2"/>
  <c r="BQ300" i="2"/>
  <c r="BQ301" i="2"/>
  <c r="BQ302" i="2"/>
  <c r="BQ303" i="2"/>
  <c r="BQ304" i="2"/>
  <c r="BQ305" i="2"/>
  <c r="BQ306" i="2"/>
  <c r="BQ307" i="2"/>
  <c r="BQ308" i="2"/>
  <c r="BQ309" i="2"/>
  <c r="BQ310" i="2"/>
  <c r="BQ311" i="2"/>
  <c r="BQ312" i="2"/>
  <c r="BQ313" i="2"/>
  <c r="BQ314" i="2"/>
  <c r="BQ315" i="2"/>
  <c r="BQ316" i="2"/>
  <c r="BQ333" i="2"/>
  <c r="BQ335" i="2"/>
  <c r="BQ336" i="2"/>
  <c r="BQ337" i="2"/>
  <c r="BQ342" i="2"/>
  <c r="BQ343" i="2"/>
  <c r="BQ344" i="2"/>
  <c r="BQ345" i="2"/>
  <c r="BQ350" i="2"/>
  <c r="BQ351" i="2"/>
  <c r="BQ352" i="2"/>
  <c r="BQ353" i="2"/>
  <c r="BQ358" i="2"/>
  <c r="BQ359" i="2"/>
  <c r="BQ360" i="2"/>
  <c r="AM370" i="2"/>
  <c r="BQ370" i="2" s="1"/>
  <c r="BR5" i="2"/>
  <c r="BR6" i="2"/>
  <c r="BR7" i="2"/>
  <c r="BR8" i="2"/>
  <c r="BR9" i="2"/>
  <c r="BR10" i="2"/>
  <c r="BR11" i="2"/>
  <c r="BR12" i="2"/>
  <c r="BR13" i="2"/>
  <c r="BR14" i="2"/>
  <c r="BR15" i="2"/>
  <c r="BR16" i="2"/>
  <c r="BR17" i="2"/>
  <c r="BR18" i="2"/>
  <c r="BR19" i="2"/>
  <c r="BR20" i="2"/>
  <c r="BR21" i="2"/>
  <c r="BR22" i="2"/>
  <c r="BR24" i="2"/>
  <c r="BR25" i="2"/>
  <c r="BR26" i="2"/>
  <c r="BR27" i="2"/>
  <c r="BR28" i="2"/>
  <c r="BR29" i="2"/>
  <c r="BR30" i="2"/>
  <c r="BR31" i="2"/>
  <c r="BR32" i="2"/>
  <c r="BR33" i="2"/>
  <c r="BR34" i="2"/>
  <c r="BR35" i="2"/>
  <c r="BR36" i="2"/>
  <c r="BR37" i="2"/>
  <c r="BR38" i="2"/>
  <c r="BR39" i="2"/>
  <c r="BR40" i="2"/>
  <c r="BR41" i="2"/>
  <c r="BR42" i="2"/>
  <c r="BR43" i="2"/>
  <c r="BR44" i="2"/>
  <c r="BR45" i="2"/>
  <c r="BR46" i="2"/>
  <c r="BR47" i="2"/>
  <c r="BR48" i="2"/>
  <c r="BR49" i="2"/>
  <c r="BR50" i="2"/>
  <c r="BR51" i="2"/>
  <c r="BR52" i="2"/>
  <c r="BR53" i="2"/>
  <c r="BR54" i="2"/>
  <c r="BR55" i="2"/>
  <c r="BR56" i="2"/>
  <c r="BR57" i="2"/>
  <c r="BR71" i="2"/>
  <c r="BR72" i="2"/>
  <c r="BR73" i="2"/>
  <c r="BR74" i="2"/>
  <c r="BR75" i="2"/>
  <c r="BR76" i="2"/>
  <c r="BR77" i="2"/>
  <c r="BR78" i="2"/>
  <c r="BR79" i="2"/>
  <c r="BR80" i="2"/>
  <c r="BR81" i="2"/>
  <c r="BR82" i="2"/>
  <c r="BR83" i="2"/>
  <c r="BR84" i="2"/>
  <c r="BR86" i="2"/>
  <c r="BR87" i="2"/>
  <c r="BR88" i="2"/>
  <c r="BR89" i="2"/>
  <c r="BR91" i="2"/>
  <c r="BR92" i="2"/>
  <c r="BR93" i="2"/>
  <c r="BR94" i="2"/>
  <c r="BR95" i="2"/>
  <c r="BR96" i="2"/>
  <c r="BR97" i="2"/>
  <c r="BR98" i="2"/>
  <c r="BR99" i="2"/>
  <c r="BR100" i="2"/>
  <c r="BR101" i="2"/>
  <c r="BR102" i="2"/>
  <c r="BR103" i="2"/>
  <c r="BR104" i="2"/>
  <c r="BR105" i="2"/>
  <c r="BR106" i="2"/>
  <c r="BR107" i="2"/>
  <c r="BR108" i="2"/>
  <c r="BR109" i="2"/>
  <c r="BR110" i="2"/>
  <c r="BR111" i="2"/>
  <c r="BR112" i="2"/>
  <c r="BR113" i="2"/>
  <c r="BR114" i="2"/>
  <c r="BR115" i="2"/>
  <c r="BR116" i="2"/>
  <c r="BR117" i="2"/>
  <c r="BR118" i="2"/>
  <c r="BR119" i="2"/>
  <c r="BR120" i="2"/>
  <c r="BR121" i="2"/>
  <c r="BR122" i="2"/>
  <c r="BR123" i="2"/>
  <c r="BR124" i="2"/>
  <c r="BR125" i="2"/>
  <c r="BR126" i="2"/>
  <c r="BR127" i="2"/>
  <c r="BR128" i="2"/>
  <c r="BR129" i="2"/>
  <c r="BR130" i="2"/>
  <c r="BR131" i="2"/>
  <c r="BR132" i="2"/>
  <c r="BR133" i="2"/>
  <c r="BR134" i="2"/>
  <c r="BR135" i="2"/>
  <c r="BR136" i="2"/>
  <c r="BR137" i="2"/>
  <c r="BR138" i="2"/>
  <c r="BR142" i="2"/>
  <c r="BR143" i="2"/>
  <c r="BR144" i="2"/>
  <c r="BR145" i="2"/>
  <c r="BR146" i="2"/>
  <c r="BR147" i="2"/>
  <c r="BR149" i="2"/>
  <c r="BR150" i="2"/>
  <c r="BR151" i="2"/>
  <c r="BR152" i="2"/>
  <c r="BR153" i="2"/>
  <c r="BR154" i="2"/>
  <c r="BR155" i="2"/>
  <c r="BR156" i="2"/>
  <c r="BR157" i="2"/>
  <c r="BR158" i="2"/>
  <c r="BR159" i="2"/>
  <c r="BR160" i="2"/>
  <c r="BR161" i="2"/>
  <c r="BR162" i="2"/>
  <c r="BR163" i="2"/>
  <c r="BR188" i="2"/>
  <c r="BR189" i="2"/>
  <c r="BR190" i="2"/>
  <c r="BR191" i="2"/>
  <c r="BR192" i="2"/>
  <c r="BR193" i="2"/>
  <c r="BR194" i="2"/>
  <c r="BR195" i="2"/>
  <c r="BR196" i="2"/>
  <c r="BR197" i="2"/>
  <c r="BR198" i="2"/>
  <c r="BR199" i="2"/>
  <c r="BR200" i="2"/>
  <c r="BR201" i="2"/>
  <c r="BR202" i="2"/>
  <c r="BR203" i="2"/>
  <c r="BR204" i="2"/>
  <c r="BR205" i="2"/>
  <c r="BR206" i="2"/>
  <c r="BR207" i="2"/>
  <c r="BR208" i="2"/>
  <c r="BR209" i="2"/>
  <c r="BR210" i="2"/>
  <c r="BR211" i="2"/>
  <c r="BR212" i="2"/>
  <c r="BR213" i="2"/>
  <c r="BR214" i="2"/>
  <c r="BR215" i="2"/>
  <c r="BR216" i="2"/>
  <c r="BR217" i="2"/>
  <c r="BR218" i="2"/>
  <c r="BR236" i="2"/>
  <c r="BR237" i="2"/>
  <c r="BR238" i="2"/>
  <c r="BR239" i="2"/>
  <c r="BR240" i="2"/>
  <c r="BR247" i="2"/>
  <c r="BR258" i="2"/>
  <c r="BR262" i="2"/>
  <c r="BR263" i="2"/>
  <c r="BR264" i="2"/>
  <c r="BR265" i="2"/>
  <c r="BR266" i="2"/>
  <c r="BR267" i="2"/>
  <c r="BR268" i="2"/>
  <c r="BR269" i="2"/>
  <c r="BR270" i="2"/>
  <c r="BR271" i="2"/>
  <c r="BR272" i="2"/>
  <c r="BR273" i="2"/>
  <c r="BR274" i="2"/>
  <c r="BR275" i="2"/>
  <c r="BR276" i="2"/>
  <c r="BR277" i="2"/>
  <c r="BR278" i="2"/>
  <c r="BR279" i="2"/>
  <c r="BR280" i="2"/>
  <c r="BR286" i="2"/>
  <c r="BR287" i="2"/>
  <c r="BR288" i="2"/>
  <c r="BR289" i="2"/>
  <c r="BR290" i="2"/>
  <c r="BR291" i="2"/>
  <c r="BR292" i="2"/>
  <c r="BR293" i="2"/>
  <c r="BR294" i="2"/>
  <c r="BR295" i="2"/>
  <c r="BR296" i="2"/>
  <c r="BR298" i="2"/>
  <c r="BR299" i="2"/>
  <c r="BR300" i="2"/>
  <c r="BR301" i="2"/>
  <c r="BR302" i="2"/>
  <c r="BR303" i="2"/>
  <c r="BR304" i="2"/>
  <c r="BR305" i="2"/>
  <c r="BR306" i="2"/>
  <c r="BR307" i="2"/>
  <c r="BR308" i="2"/>
  <c r="BR309" i="2"/>
  <c r="BR310" i="2"/>
  <c r="BR311" i="2"/>
  <c r="BR312" i="2"/>
  <c r="BR313" i="2"/>
  <c r="BR314" i="2"/>
  <c r="BR315" i="2"/>
  <c r="BR316" i="2"/>
  <c r="BR333" i="2"/>
  <c r="BR335" i="2"/>
  <c r="BR336" i="2"/>
  <c r="BR337" i="2"/>
  <c r="BR342" i="2"/>
  <c r="BR343" i="2"/>
  <c r="BR344" i="2"/>
  <c r="BR345" i="2"/>
  <c r="BR350" i="2"/>
  <c r="BR351" i="2"/>
  <c r="BR352" i="2"/>
  <c r="BR353" i="2"/>
  <c r="BR358" i="2"/>
  <c r="BR359" i="2"/>
  <c r="BR360" i="2"/>
  <c r="AN370" i="2"/>
  <c r="BR370" i="2" s="1"/>
  <c r="BS5" i="2"/>
  <c r="BS6" i="2"/>
  <c r="BS7" i="2"/>
  <c r="BS8" i="2"/>
  <c r="BS9" i="2"/>
  <c r="BS10" i="2"/>
  <c r="BS11" i="2"/>
  <c r="BS12" i="2"/>
  <c r="BS13" i="2"/>
  <c r="BS14" i="2"/>
  <c r="BS15" i="2"/>
  <c r="BS16" i="2"/>
  <c r="BS17" i="2"/>
  <c r="BS18" i="2"/>
  <c r="BS19" i="2"/>
  <c r="BS20" i="2"/>
  <c r="BS21" i="2"/>
  <c r="BS22" i="2"/>
  <c r="BS24" i="2"/>
  <c r="BS25" i="2"/>
  <c r="BS26" i="2"/>
  <c r="BS27" i="2"/>
  <c r="BS28" i="2"/>
  <c r="BS29" i="2"/>
  <c r="BS30" i="2"/>
  <c r="BS31" i="2"/>
  <c r="BS32" i="2"/>
  <c r="BS33" i="2"/>
  <c r="BS34" i="2"/>
  <c r="BS35" i="2"/>
  <c r="BS36" i="2"/>
  <c r="BS37" i="2"/>
  <c r="BS38" i="2"/>
  <c r="BS39" i="2"/>
  <c r="BS40" i="2"/>
  <c r="BS41" i="2"/>
  <c r="BS42" i="2"/>
  <c r="BS43" i="2"/>
  <c r="BS44" i="2"/>
  <c r="BS45" i="2"/>
  <c r="BS46" i="2"/>
  <c r="BS47" i="2"/>
  <c r="BS48" i="2"/>
  <c r="BS49" i="2"/>
  <c r="BS50" i="2"/>
  <c r="BS51" i="2"/>
  <c r="BS52" i="2"/>
  <c r="BS53" i="2"/>
  <c r="BS54" i="2"/>
  <c r="BS55" i="2"/>
  <c r="BS56" i="2"/>
  <c r="BS57" i="2"/>
  <c r="BS71" i="2"/>
  <c r="BS72" i="2"/>
  <c r="BS73" i="2"/>
  <c r="BS74" i="2"/>
  <c r="BS75" i="2"/>
  <c r="BS77" i="2"/>
  <c r="BS78" i="2"/>
  <c r="BS79" i="2"/>
  <c r="BS80" i="2"/>
  <c r="BS81" i="2"/>
  <c r="BS82" i="2"/>
  <c r="BS83" i="2"/>
  <c r="BS84" i="2"/>
  <c r="BS86" i="2"/>
  <c r="BS87" i="2"/>
  <c r="BS88" i="2"/>
  <c r="BS89" i="2"/>
  <c r="BS91" i="2"/>
  <c r="BS92" i="2"/>
  <c r="BS93" i="2"/>
  <c r="BS94" i="2"/>
  <c r="BS95" i="2"/>
  <c r="BS96" i="2"/>
  <c r="BS97" i="2"/>
  <c r="BS98" i="2"/>
  <c r="BS99" i="2"/>
  <c r="BS100" i="2"/>
  <c r="BS101" i="2"/>
  <c r="BS102" i="2"/>
  <c r="BS103" i="2"/>
  <c r="BS104" i="2"/>
  <c r="BS105" i="2"/>
  <c r="BS106" i="2"/>
  <c r="BS107" i="2"/>
  <c r="BS108" i="2"/>
  <c r="BS109" i="2"/>
  <c r="BS110" i="2"/>
  <c r="BS111" i="2"/>
  <c r="BS112" i="2"/>
  <c r="BS113" i="2"/>
  <c r="BS114" i="2"/>
  <c r="BS115" i="2"/>
  <c r="BS116" i="2"/>
  <c r="BS117" i="2"/>
  <c r="BS118" i="2"/>
  <c r="BS119" i="2"/>
  <c r="BS120" i="2"/>
  <c r="BS121" i="2"/>
  <c r="BS122" i="2"/>
  <c r="BS123" i="2"/>
  <c r="BS124" i="2"/>
  <c r="BS125" i="2"/>
  <c r="BS126" i="2"/>
  <c r="BS127" i="2"/>
  <c r="BS128" i="2"/>
  <c r="BS129" i="2"/>
  <c r="BS130" i="2"/>
  <c r="BS131" i="2"/>
  <c r="BS132" i="2"/>
  <c r="BS133" i="2"/>
  <c r="BS134" i="2"/>
  <c r="BS135" i="2"/>
  <c r="BS136" i="2"/>
  <c r="BS137" i="2"/>
  <c r="BS138" i="2"/>
  <c r="BS142" i="2"/>
  <c r="BS143" i="2"/>
  <c r="BS144" i="2"/>
  <c r="BS145" i="2"/>
  <c r="BS146" i="2"/>
  <c r="BS147" i="2"/>
  <c r="BS149" i="2"/>
  <c r="BS150" i="2"/>
  <c r="BS151" i="2"/>
  <c r="BS152" i="2"/>
  <c r="BS153" i="2"/>
  <c r="BS154" i="2"/>
  <c r="BS155" i="2"/>
  <c r="BS156" i="2"/>
  <c r="BS157" i="2"/>
  <c r="BS158" i="2"/>
  <c r="BS159" i="2"/>
  <c r="BS160" i="2"/>
  <c r="BS161" i="2"/>
  <c r="BS162" i="2"/>
  <c r="BS163" i="2"/>
  <c r="BS188" i="2"/>
  <c r="BS189" i="2"/>
  <c r="BS190" i="2"/>
  <c r="BS191" i="2"/>
  <c r="BS192" i="2"/>
  <c r="BS193" i="2"/>
  <c r="BS194" i="2"/>
  <c r="BS195" i="2"/>
  <c r="BS196" i="2"/>
  <c r="BS197" i="2"/>
  <c r="BS198" i="2"/>
  <c r="BS199" i="2"/>
  <c r="BS200" i="2"/>
  <c r="BS201" i="2"/>
  <c r="BS202" i="2"/>
  <c r="BS203" i="2"/>
  <c r="BS204" i="2"/>
  <c r="BS205" i="2"/>
  <c r="BS206" i="2"/>
  <c r="BS207" i="2"/>
  <c r="BS208" i="2"/>
  <c r="BS209" i="2"/>
  <c r="BS210" i="2"/>
  <c r="BS211" i="2"/>
  <c r="BS212" i="2"/>
  <c r="BS213" i="2"/>
  <c r="BS214" i="2"/>
  <c r="BS215" i="2"/>
  <c r="BS216" i="2"/>
  <c r="BS217" i="2"/>
  <c r="BS218" i="2"/>
  <c r="BS236" i="2"/>
  <c r="BS237" i="2"/>
  <c r="BS238" i="2"/>
  <c r="BS239" i="2"/>
  <c r="BS240" i="2"/>
  <c r="BS247" i="2"/>
  <c r="BS258" i="2"/>
  <c r="BS262" i="2"/>
  <c r="BS263" i="2"/>
  <c r="BS264" i="2"/>
  <c r="BS265" i="2"/>
  <c r="BS266" i="2"/>
  <c r="BS267" i="2"/>
  <c r="BS268" i="2"/>
  <c r="BS269" i="2"/>
  <c r="BS270" i="2"/>
  <c r="BS271" i="2"/>
  <c r="BS272" i="2"/>
  <c r="BS273" i="2"/>
  <c r="BS274" i="2"/>
  <c r="BS275" i="2"/>
  <c r="BS276" i="2"/>
  <c r="BS277" i="2"/>
  <c r="BS278" i="2"/>
  <c r="BS279" i="2"/>
  <c r="BS280" i="2"/>
  <c r="BS286" i="2"/>
  <c r="BS287" i="2"/>
  <c r="BS288" i="2"/>
  <c r="BS289" i="2"/>
  <c r="BS290" i="2"/>
  <c r="BS291" i="2"/>
  <c r="BS292" i="2"/>
  <c r="BS293" i="2"/>
  <c r="BS294" i="2"/>
  <c r="BS295" i="2"/>
  <c r="BS296" i="2"/>
  <c r="BS298" i="2"/>
  <c r="BS299" i="2"/>
  <c r="BS300" i="2"/>
  <c r="BS301" i="2"/>
  <c r="BS302" i="2"/>
  <c r="BS303" i="2"/>
  <c r="BS304" i="2"/>
  <c r="BS305" i="2"/>
  <c r="BS306" i="2"/>
  <c r="BS307" i="2"/>
  <c r="BS308" i="2"/>
  <c r="BS309" i="2"/>
  <c r="BS310" i="2"/>
  <c r="BS311" i="2"/>
  <c r="BS312" i="2"/>
  <c r="BS313" i="2"/>
  <c r="BS314" i="2"/>
  <c r="BS315" i="2"/>
  <c r="BS316" i="2"/>
  <c r="BS333" i="2"/>
  <c r="BS335" i="2"/>
  <c r="BS336" i="2"/>
  <c r="BS337" i="2"/>
  <c r="BS342" i="2"/>
  <c r="BS343" i="2"/>
  <c r="BS344" i="2"/>
  <c r="BS345" i="2"/>
  <c r="BS350" i="2"/>
  <c r="BS351" i="2"/>
  <c r="BS352" i="2"/>
  <c r="BS353" i="2"/>
  <c r="BS358" i="2"/>
  <c r="BS359" i="2"/>
  <c r="BS360" i="2"/>
  <c r="AT150" i="2"/>
  <c r="BF73" i="2"/>
  <c r="BJ39" i="2"/>
  <c r="AN6" i="2"/>
  <c r="AP6" i="2"/>
  <c r="BT6" i="2" s="1"/>
  <c r="AS6" i="2"/>
  <c r="AT6" i="2"/>
  <c r="AU6" i="2"/>
  <c r="AV6" i="2"/>
  <c r="AW6" i="2"/>
  <c r="BD6" i="2"/>
  <c r="BF6" i="2"/>
  <c r="BJ6" i="2"/>
  <c r="BL6" i="2"/>
  <c r="BV6" i="2"/>
  <c r="BZ6" i="2"/>
  <c r="CB6" i="2"/>
  <c r="AN7" i="2"/>
  <c r="AP7" i="2"/>
  <c r="BT7" i="2" s="1"/>
  <c r="AS7" i="2"/>
  <c r="AT7" i="2"/>
  <c r="AU7" i="2"/>
  <c r="AV7" i="2"/>
  <c r="AW7" i="2"/>
  <c r="BD7" i="2"/>
  <c r="BF7" i="2"/>
  <c r="BJ7" i="2"/>
  <c r="BL7" i="2"/>
  <c r="BV7" i="2"/>
  <c r="BZ7" i="2"/>
  <c r="CB7" i="2"/>
  <c r="AN8" i="2"/>
  <c r="AP8" i="2"/>
  <c r="BT8" i="2" s="1"/>
  <c r="AS8" i="2"/>
  <c r="AT8" i="2"/>
  <c r="AU8" i="2"/>
  <c r="AV8" i="2"/>
  <c r="AW8" i="2"/>
  <c r="BD8" i="2"/>
  <c r="BF8" i="2"/>
  <c r="BJ8" i="2"/>
  <c r="BL8" i="2"/>
  <c r="BV8" i="2"/>
  <c r="BZ8" i="2"/>
  <c r="CB8" i="2"/>
  <c r="AN9" i="2"/>
  <c r="AP9" i="2"/>
  <c r="BT9" i="2" s="1"/>
  <c r="AS9" i="2"/>
  <c r="AT9" i="2"/>
  <c r="AU9" i="2"/>
  <c r="AV9" i="2"/>
  <c r="AW9" i="2"/>
  <c r="BD9" i="2"/>
  <c r="BF9" i="2"/>
  <c r="BJ9" i="2"/>
  <c r="BL9" i="2"/>
  <c r="BV9" i="2"/>
  <c r="BZ9" i="2"/>
  <c r="CB9" i="2"/>
  <c r="AN10" i="2"/>
  <c r="AP10" i="2"/>
  <c r="BT10" i="2" s="1"/>
  <c r="AS10" i="2"/>
  <c r="AT10" i="2"/>
  <c r="AU10" i="2"/>
  <c r="AV10" i="2"/>
  <c r="AW10" i="2"/>
  <c r="BD10" i="2"/>
  <c r="BF10" i="2"/>
  <c r="BJ10" i="2"/>
  <c r="BL10" i="2"/>
  <c r="BV10" i="2"/>
  <c r="BZ10" i="2"/>
  <c r="CB10" i="2"/>
  <c r="AN11" i="2"/>
  <c r="AP11" i="2"/>
  <c r="BT11" i="2" s="1"/>
  <c r="AS11" i="2"/>
  <c r="AT11" i="2"/>
  <c r="AU11" i="2"/>
  <c r="AV11" i="2"/>
  <c r="AW11" i="2"/>
  <c r="BD11" i="2"/>
  <c r="BF11" i="2"/>
  <c r="BJ11" i="2"/>
  <c r="BL11" i="2"/>
  <c r="BV11" i="2"/>
  <c r="BZ11" i="2"/>
  <c r="CB11" i="2"/>
  <c r="AN12" i="2"/>
  <c r="AP12" i="2"/>
  <c r="BT12" i="2" s="1"/>
  <c r="AS12" i="2"/>
  <c r="AT12" i="2"/>
  <c r="AU12" i="2"/>
  <c r="AV12" i="2"/>
  <c r="AW12" i="2"/>
  <c r="BD12" i="2"/>
  <c r="BF12" i="2"/>
  <c r="BJ12" i="2"/>
  <c r="BL12" i="2"/>
  <c r="BV12" i="2"/>
  <c r="BZ12" i="2"/>
  <c r="CB12" i="2"/>
  <c r="AN13" i="2"/>
  <c r="AP13" i="2"/>
  <c r="BT13" i="2" s="1"/>
  <c r="AS13" i="2"/>
  <c r="AT13" i="2"/>
  <c r="AU13" i="2"/>
  <c r="AV13" i="2"/>
  <c r="AW13" i="2"/>
  <c r="BD13" i="2"/>
  <c r="BF13" i="2"/>
  <c r="BJ13" i="2"/>
  <c r="BL13" i="2"/>
  <c r="BV13" i="2"/>
  <c r="BZ13" i="2"/>
  <c r="CB13" i="2"/>
  <c r="AN14" i="2"/>
  <c r="AP14" i="2"/>
  <c r="BT14" i="2" s="1"/>
  <c r="AS14" i="2"/>
  <c r="AT14" i="2"/>
  <c r="AU14" i="2"/>
  <c r="AV14" i="2"/>
  <c r="AW14" i="2"/>
  <c r="BD14" i="2"/>
  <c r="BF14" i="2"/>
  <c r="BJ14" i="2"/>
  <c r="BL14" i="2"/>
  <c r="BV14" i="2"/>
  <c r="BZ14" i="2"/>
  <c r="CB14" i="2"/>
  <c r="AN15" i="2"/>
  <c r="AP15" i="2"/>
  <c r="BT15" i="2" s="1"/>
  <c r="AS15" i="2"/>
  <c r="AT15" i="2"/>
  <c r="AU15" i="2"/>
  <c r="AV15" i="2"/>
  <c r="AW15" i="2"/>
  <c r="BD15" i="2"/>
  <c r="BF15" i="2"/>
  <c r="BJ15" i="2"/>
  <c r="BL15" i="2"/>
  <c r="BV15" i="2"/>
  <c r="BZ15" i="2"/>
  <c r="CB15" i="2"/>
  <c r="AN16" i="2"/>
  <c r="AP16" i="2"/>
  <c r="BT16" i="2" s="1"/>
  <c r="AS16" i="2"/>
  <c r="AT16" i="2"/>
  <c r="AU16" i="2"/>
  <c r="AV16" i="2"/>
  <c r="AW16" i="2"/>
  <c r="BD16" i="2"/>
  <c r="BF16" i="2"/>
  <c r="BJ16" i="2"/>
  <c r="BL16" i="2"/>
  <c r="BV16" i="2"/>
  <c r="BZ16" i="2"/>
  <c r="CB16" i="2"/>
  <c r="AN17" i="2"/>
  <c r="AP17" i="2"/>
  <c r="BT17" i="2" s="1"/>
  <c r="AS17" i="2"/>
  <c r="AT17" i="2"/>
  <c r="AU17" i="2"/>
  <c r="AV17" i="2"/>
  <c r="AW17" i="2"/>
  <c r="BD17" i="2"/>
  <c r="BF17" i="2"/>
  <c r="BJ17" i="2"/>
  <c r="BL17" i="2"/>
  <c r="BV17" i="2"/>
  <c r="BZ17" i="2"/>
  <c r="CB17" i="2"/>
  <c r="AN18" i="2"/>
  <c r="AP18" i="2"/>
  <c r="BT18" i="2" s="1"/>
  <c r="AS18" i="2"/>
  <c r="AT18" i="2"/>
  <c r="AU18" i="2"/>
  <c r="AV18" i="2"/>
  <c r="AW18" i="2"/>
  <c r="BD18" i="2"/>
  <c r="BF18" i="2"/>
  <c r="BJ18" i="2"/>
  <c r="BL18" i="2"/>
  <c r="BV18" i="2"/>
  <c r="BZ18" i="2"/>
  <c r="CB18" i="2"/>
  <c r="AN19" i="2"/>
  <c r="AP19" i="2"/>
  <c r="BT19" i="2" s="1"/>
  <c r="AS19" i="2"/>
  <c r="AT19" i="2"/>
  <c r="AU19" i="2"/>
  <c r="AV19" i="2"/>
  <c r="AW19" i="2"/>
  <c r="BD19" i="2"/>
  <c r="BF19" i="2"/>
  <c r="BJ19" i="2"/>
  <c r="BL19" i="2"/>
  <c r="BV19" i="2"/>
  <c r="BZ19" i="2"/>
  <c r="CB19" i="2"/>
  <c r="AN20" i="2"/>
  <c r="AP20" i="2"/>
  <c r="BT20" i="2" s="1"/>
  <c r="AS20" i="2"/>
  <c r="AT20" i="2"/>
  <c r="AU20" i="2"/>
  <c r="AV20" i="2"/>
  <c r="AW20" i="2"/>
  <c r="BD20" i="2"/>
  <c r="BF20" i="2"/>
  <c r="BJ20" i="2"/>
  <c r="BL20" i="2"/>
  <c r="BV20" i="2"/>
  <c r="BZ20" i="2"/>
  <c r="CB20" i="2"/>
  <c r="AN21" i="2"/>
  <c r="AP21" i="2"/>
  <c r="BT21" i="2" s="1"/>
  <c r="AS21" i="2"/>
  <c r="AT21" i="2"/>
  <c r="AU21" i="2"/>
  <c r="AV21" i="2"/>
  <c r="AW21" i="2"/>
  <c r="BD21" i="2"/>
  <c r="BF21" i="2"/>
  <c r="BJ21" i="2"/>
  <c r="BL21" i="2"/>
  <c r="BV21" i="2"/>
  <c r="BZ21" i="2"/>
  <c r="CB21" i="2"/>
  <c r="AN22" i="2"/>
  <c r="AP22" i="2"/>
  <c r="BT22" i="2" s="1"/>
  <c r="U22" i="2"/>
  <c r="AS22" i="2" s="1"/>
  <c r="AT22" i="2"/>
  <c r="AU22" i="2"/>
  <c r="AV22" i="2"/>
  <c r="AW22" i="2"/>
  <c r="BD22" i="2"/>
  <c r="BF22" i="2"/>
  <c r="BJ22" i="2"/>
  <c r="BL22" i="2"/>
  <c r="BV22" i="2"/>
  <c r="BZ22" i="2"/>
  <c r="CB22" i="2"/>
  <c r="AN24" i="2"/>
  <c r="AP24" i="2"/>
  <c r="BT24" i="2" s="1"/>
  <c r="U24" i="2"/>
  <c r="AS24" i="2" s="1"/>
  <c r="AT24" i="2"/>
  <c r="AU24" i="2"/>
  <c r="AV24" i="2"/>
  <c r="AW24" i="2"/>
  <c r="BD24" i="2"/>
  <c r="BF24" i="2"/>
  <c r="BJ24" i="2"/>
  <c r="BL24" i="2"/>
  <c r="BV24" i="2"/>
  <c r="BZ24" i="2"/>
  <c r="CB24" i="2"/>
  <c r="AN25" i="2"/>
  <c r="AP25" i="2"/>
  <c r="BT25" i="2" s="1"/>
  <c r="U25" i="2"/>
  <c r="AS25" i="2" s="1"/>
  <c r="AT25" i="2"/>
  <c r="AU25" i="2"/>
  <c r="AV25" i="2"/>
  <c r="AW25" i="2"/>
  <c r="BD25" i="2"/>
  <c r="BF25" i="2"/>
  <c r="BJ25" i="2"/>
  <c r="BL25" i="2"/>
  <c r="BV25" i="2"/>
  <c r="BZ25" i="2"/>
  <c r="CB25" i="2"/>
  <c r="AN26" i="2"/>
  <c r="AP26" i="2"/>
  <c r="BT26" i="2" s="1"/>
  <c r="U26" i="2"/>
  <c r="AS26" i="2" s="1"/>
  <c r="AT26" i="2"/>
  <c r="AU26" i="2"/>
  <c r="AV26" i="2"/>
  <c r="AW26" i="2"/>
  <c r="BD26" i="2"/>
  <c r="BF26" i="2"/>
  <c r="BJ26" i="2"/>
  <c r="BL26" i="2"/>
  <c r="BV26" i="2"/>
  <c r="BZ26" i="2"/>
  <c r="CB26" i="2"/>
  <c r="AN27" i="2"/>
  <c r="AP27" i="2"/>
  <c r="BT27" i="2" s="1"/>
  <c r="U27" i="2"/>
  <c r="AS27" i="2" s="1"/>
  <c r="AT27" i="2"/>
  <c r="AU27" i="2"/>
  <c r="AV27" i="2"/>
  <c r="AW27" i="2"/>
  <c r="BD27" i="2"/>
  <c r="BF27" i="2"/>
  <c r="BJ27" i="2"/>
  <c r="BL27" i="2"/>
  <c r="BV27" i="2"/>
  <c r="BZ27" i="2"/>
  <c r="CB27" i="2"/>
  <c r="AN28" i="2"/>
  <c r="AP28" i="2"/>
  <c r="BT28" i="2" s="1"/>
  <c r="AS28" i="2"/>
  <c r="AT28" i="2"/>
  <c r="AU28" i="2"/>
  <c r="AV28" i="2"/>
  <c r="AW28" i="2"/>
  <c r="BD28" i="2"/>
  <c r="BF28" i="2"/>
  <c r="BJ28" i="2"/>
  <c r="BL28" i="2"/>
  <c r="BV28" i="2"/>
  <c r="BZ28" i="2"/>
  <c r="CB28" i="2"/>
  <c r="AN29" i="2"/>
  <c r="AP29" i="2"/>
  <c r="BT29" i="2" s="1"/>
  <c r="AS29" i="2"/>
  <c r="AT29" i="2"/>
  <c r="AU29" i="2"/>
  <c r="AV29" i="2"/>
  <c r="AW29" i="2"/>
  <c r="BD29" i="2"/>
  <c r="BF29" i="2"/>
  <c r="BJ29" i="2"/>
  <c r="BL29" i="2"/>
  <c r="BV29" i="2"/>
  <c r="BZ29" i="2"/>
  <c r="CB29" i="2"/>
  <c r="AN30" i="2"/>
  <c r="AP30" i="2"/>
  <c r="BT30" i="2" s="1"/>
  <c r="AS30" i="2"/>
  <c r="AT30" i="2"/>
  <c r="AU30" i="2"/>
  <c r="AV30" i="2"/>
  <c r="AW30" i="2"/>
  <c r="BD30" i="2"/>
  <c r="BF30" i="2"/>
  <c r="BJ30" i="2"/>
  <c r="BL30" i="2"/>
  <c r="BV30" i="2"/>
  <c r="BZ30" i="2"/>
  <c r="CB30" i="2"/>
  <c r="AN31" i="2"/>
  <c r="AP31" i="2"/>
  <c r="BT31" i="2" s="1"/>
  <c r="AS31" i="2"/>
  <c r="AT31" i="2"/>
  <c r="AU31" i="2"/>
  <c r="AV31" i="2"/>
  <c r="AW31" i="2"/>
  <c r="BD31" i="2"/>
  <c r="BF31" i="2"/>
  <c r="BJ31" i="2"/>
  <c r="BL31" i="2"/>
  <c r="BV31" i="2"/>
  <c r="BZ31" i="2"/>
  <c r="CB31" i="2"/>
  <c r="AN32" i="2"/>
  <c r="AP32" i="2"/>
  <c r="BT32" i="2" s="1"/>
  <c r="AS32" i="2"/>
  <c r="AT32" i="2"/>
  <c r="AU32" i="2"/>
  <c r="AV32" i="2"/>
  <c r="AW32" i="2"/>
  <c r="BD32" i="2"/>
  <c r="BF32" i="2"/>
  <c r="BJ32" i="2"/>
  <c r="BL32" i="2"/>
  <c r="BV32" i="2"/>
  <c r="BZ32" i="2"/>
  <c r="CB32" i="2"/>
  <c r="AN33" i="2"/>
  <c r="AP33" i="2"/>
  <c r="BT33" i="2" s="1"/>
  <c r="AS33" i="2"/>
  <c r="AT33" i="2"/>
  <c r="AU33" i="2"/>
  <c r="AV33" i="2"/>
  <c r="AW33" i="2"/>
  <c r="BD33" i="2"/>
  <c r="BF33" i="2"/>
  <c r="BJ33" i="2"/>
  <c r="BL33" i="2"/>
  <c r="BV33" i="2"/>
  <c r="BZ33" i="2"/>
  <c r="CB33" i="2"/>
  <c r="AN34" i="2"/>
  <c r="AP34" i="2"/>
  <c r="BT34" i="2" s="1"/>
  <c r="AS34" i="2"/>
  <c r="AT34" i="2"/>
  <c r="AU34" i="2"/>
  <c r="AV34" i="2"/>
  <c r="AW34" i="2"/>
  <c r="BD34" i="2"/>
  <c r="BF34" i="2"/>
  <c r="BJ34" i="2"/>
  <c r="BL34" i="2"/>
  <c r="BV34" i="2"/>
  <c r="BZ34" i="2"/>
  <c r="CB34" i="2"/>
  <c r="AN35" i="2"/>
  <c r="AP35" i="2"/>
  <c r="BT35" i="2" s="1"/>
  <c r="AS35" i="2"/>
  <c r="AT35" i="2"/>
  <c r="AU35" i="2"/>
  <c r="AV35" i="2"/>
  <c r="AW35" i="2"/>
  <c r="BD35" i="2"/>
  <c r="BF35" i="2"/>
  <c r="BJ35" i="2"/>
  <c r="BL35" i="2"/>
  <c r="BV35" i="2"/>
  <c r="BZ35" i="2"/>
  <c r="CB35" i="2"/>
  <c r="AN36" i="2"/>
  <c r="AP36" i="2"/>
  <c r="BT36" i="2" s="1"/>
  <c r="AS36" i="2"/>
  <c r="AT36" i="2"/>
  <c r="AU36" i="2"/>
  <c r="AV36" i="2"/>
  <c r="AW36" i="2"/>
  <c r="BD36" i="2"/>
  <c r="BF36" i="2"/>
  <c r="BJ36" i="2"/>
  <c r="BL36" i="2"/>
  <c r="BV36" i="2"/>
  <c r="BZ36" i="2"/>
  <c r="CB36" i="2"/>
  <c r="AN37" i="2"/>
  <c r="AP37" i="2"/>
  <c r="BT37" i="2" s="1"/>
  <c r="AS37" i="2"/>
  <c r="AT37" i="2"/>
  <c r="AU37" i="2"/>
  <c r="AV37" i="2"/>
  <c r="AW37" i="2"/>
  <c r="BD37" i="2"/>
  <c r="BF37" i="2"/>
  <c r="BJ37" i="2"/>
  <c r="BL37" i="2"/>
  <c r="BV37" i="2"/>
  <c r="BZ37" i="2"/>
  <c r="CB37" i="2"/>
  <c r="AN38" i="2"/>
  <c r="AP38" i="2"/>
  <c r="BT38" i="2" s="1"/>
  <c r="AT38" i="2"/>
  <c r="AU38" i="2"/>
  <c r="AV38" i="2"/>
  <c r="AW38" i="2"/>
  <c r="BD38" i="2"/>
  <c r="BF38" i="2"/>
  <c r="BJ38" i="2"/>
  <c r="BL38" i="2"/>
  <c r="BV38" i="2"/>
  <c r="BZ38" i="2"/>
  <c r="CB38" i="2"/>
  <c r="AN39" i="2"/>
  <c r="AP39" i="2"/>
  <c r="BT39" i="2" s="1"/>
  <c r="AS39" i="2"/>
  <c r="AT39" i="2"/>
  <c r="AU39" i="2"/>
  <c r="AV39" i="2"/>
  <c r="AW39" i="2"/>
  <c r="BD39" i="2"/>
  <c r="BF39" i="2"/>
  <c r="BL39" i="2"/>
  <c r="BV39" i="2"/>
  <c r="BZ39" i="2"/>
  <c r="CB39" i="2"/>
  <c r="AN40" i="2"/>
  <c r="AP40" i="2"/>
  <c r="BT40" i="2" s="1"/>
  <c r="AS40" i="2"/>
  <c r="AT40" i="2"/>
  <c r="AU40" i="2"/>
  <c r="AV40" i="2"/>
  <c r="AW40" i="2"/>
  <c r="BD40" i="2"/>
  <c r="BF40" i="2"/>
  <c r="BJ40" i="2"/>
  <c r="BL40" i="2"/>
  <c r="BV40" i="2"/>
  <c r="BZ40" i="2"/>
  <c r="CB40" i="2"/>
  <c r="AN41" i="2"/>
  <c r="AP41" i="2"/>
  <c r="BT41" i="2" s="1"/>
  <c r="AS41" i="2"/>
  <c r="AT41" i="2"/>
  <c r="AU41" i="2"/>
  <c r="AV41" i="2"/>
  <c r="AW41" i="2"/>
  <c r="BD41" i="2"/>
  <c r="BJ41" i="2"/>
  <c r="BL41" i="2"/>
  <c r="BV41" i="2"/>
  <c r="BZ41" i="2"/>
  <c r="CB41" i="2"/>
  <c r="AN42" i="2"/>
  <c r="AP42" i="2"/>
  <c r="BT42" i="2" s="1"/>
  <c r="AS42" i="2"/>
  <c r="AT42" i="2"/>
  <c r="AU42" i="2"/>
  <c r="AV42" i="2"/>
  <c r="AW42" i="2"/>
  <c r="BD42" i="2"/>
  <c r="BF42" i="2"/>
  <c r="BJ42" i="2"/>
  <c r="BL42" i="2"/>
  <c r="BV42" i="2"/>
  <c r="BZ42" i="2"/>
  <c r="CB42" i="2"/>
  <c r="AN43" i="2"/>
  <c r="AP43" i="2"/>
  <c r="BT43" i="2" s="1"/>
  <c r="AS43" i="2"/>
  <c r="AT43" i="2"/>
  <c r="AU43" i="2"/>
  <c r="AV43" i="2"/>
  <c r="AW43" i="2"/>
  <c r="BD43" i="2"/>
  <c r="BF43" i="2"/>
  <c r="BJ43" i="2"/>
  <c r="BL43" i="2"/>
  <c r="BV43" i="2"/>
  <c r="BZ43" i="2"/>
  <c r="CB43" i="2"/>
  <c r="AN44" i="2"/>
  <c r="AP44" i="2"/>
  <c r="BT44" i="2" s="1"/>
  <c r="AS44" i="2"/>
  <c r="AT44" i="2"/>
  <c r="AU44" i="2"/>
  <c r="AV44" i="2"/>
  <c r="AW44" i="2"/>
  <c r="BD44" i="2"/>
  <c r="BF44" i="2"/>
  <c r="BJ44" i="2"/>
  <c r="BL44" i="2"/>
  <c r="BV44" i="2"/>
  <c r="BZ44" i="2"/>
  <c r="CB44" i="2"/>
  <c r="AN45" i="2"/>
  <c r="AP45" i="2"/>
  <c r="BT45" i="2" s="1"/>
  <c r="AS45" i="2"/>
  <c r="AT45" i="2"/>
  <c r="AU45" i="2"/>
  <c r="AV45" i="2"/>
  <c r="AW45" i="2"/>
  <c r="BD45" i="2"/>
  <c r="BF45" i="2"/>
  <c r="BJ45" i="2"/>
  <c r="BL45" i="2"/>
  <c r="BV45" i="2"/>
  <c r="BZ45" i="2"/>
  <c r="CB45" i="2"/>
  <c r="AN46" i="2"/>
  <c r="AP46" i="2"/>
  <c r="BT46" i="2" s="1"/>
  <c r="AS46" i="2"/>
  <c r="AT46" i="2"/>
  <c r="AU46" i="2"/>
  <c r="AV46" i="2"/>
  <c r="AW46" i="2"/>
  <c r="BD46" i="2"/>
  <c r="BF46" i="2"/>
  <c r="BJ46" i="2"/>
  <c r="BL46" i="2"/>
  <c r="BV46" i="2"/>
  <c r="BZ46" i="2"/>
  <c r="CB46" i="2"/>
  <c r="AN47" i="2"/>
  <c r="AP47" i="2"/>
  <c r="BT47" i="2" s="1"/>
  <c r="AS47" i="2"/>
  <c r="AT47" i="2"/>
  <c r="AU47" i="2"/>
  <c r="AV47" i="2"/>
  <c r="AW47" i="2"/>
  <c r="BD47" i="2"/>
  <c r="BF47" i="2"/>
  <c r="BJ47" i="2"/>
  <c r="BL47" i="2"/>
  <c r="BV47" i="2"/>
  <c r="BZ47" i="2"/>
  <c r="CB47" i="2"/>
  <c r="AN48" i="2"/>
  <c r="AP48" i="2"/>
  <c r="BT48" i="2" s="1"/>
  <c r="AS48" i="2"/>
  <c r="AT48" i="2"/>
  <c r="AU48" i="2"/>
  <c r="AV48" i="2"/>
  <c r="AW48" i="2"/>
  <c r="BD48" i="2"/>
  <c r="BF48" i="2"/>
  <c r="BJ48" i="2"/>
  <c r="BL48" i="2"/>
  <c r="BV48" i="2"/>
  <c r="BZ48" i="2"/>
  <c r="CB48" i="2"/>
  <c r="AN49" i="2"/>
  <c r="AP49" i="2"/>
  <c r="BT49" i="2" s="1"/>
  <c r="AS49" i="2"/>
  <c r="AT49" i="2"/>
  <c r="AU49" i="2"/>
  <c r="AV49" i="2"/>
  <c r="AW49" i="2"/>
  <c r="BD49" i="2"/>
  <c r="BF49" i="2"/>
  <c r="BJ49" i="2"/>
  <c r="BL49" i="2"/>
  <c r="BV49" i="2"/>
  <c r="BZ49" i="2"/>
  <c r="CB49" i="2"/>
  <c r="AN50" i="2"/>
  <c r="AP50" i="2"/>
  <c r="BT50" i="2" s="1"/>
  <c r="AS50" i="2"/>
  <c r="AT50" i="2"/>
  <c r="AU50" i="2"/>
  <c r="AV50" i="2"/>
  <c r="AW50" i="2"/>
  <c r="BD50" i="2"/>
  <c r="BF50" i="2"/>
  <c r="BJ50" i="2"/>
  <c r="BL50" i="2"/>
  <c r="BV50" i="2"/>
  <c r="BZ50" i="2"/>
  <c r="CB50" i="2"/>
  <c r="AN51" i="2"/>
  <c r="AP51" i="2"/>
  <c r="BT51" i="2" s="1"/>
  <c r="AS51" i="2"/>
  <c r="AT51" i="2"/>
  <c r="AU51" i="2"/>
  <c r="AV51" i="2"/>
  <c r="AW51" i="2"/>
  <c r="BD51" i="2"/>
  <c r="BF51" i="2"/>
  <c r="BJ51" i="2"/>
  <c r="BL51" i="2"/>
  <c r="BV51" i="2"/>
  <c r="BZ51" i="2"/>
  <c r="CB51" i="2"/>
  <c r="AN52" i="2"/>
  <c r="AP52" i="2"/>
  <c r="BT52" i="2" s="1"/>
  <c r="AS52" i="2"/>
  <c r="AT52" i="2"/>
  <c r="AU52" i="2"/>
  <c r="AV52" i="2"/>
  <c r="AW52" i="2"/>
  <c r="BD52" i="2"/>
  <c r="BF52" i="2"/>
  <c r="BJ52" i="2"/>
  <c r="BL52" i="2"/>
  <c r="BV52" i="2"/>
  <c r="BZ52" i="2"/>
  <c r="CB52" i="2"/>
  <c r="AN53" i="2"/>
  <c r="AP53" i="2"/>
  <c r="BT53" i="2" s="1"/>
  <c r="AS53" i="2"/>
  <c r="AT53" i="2"/>
  <c r="AU53" i="2"/>
  <c r="AV53" i="2"/>
  <c r="AW53" i="2"/>
  <c r="BD53" i="2"/>
  <c r="BF53" i="2"/>
  <c r="BJ53" i="2"/>
  <c r="BL53" i="2"/>
  <c r="BV53" i="2"/>
  <c r="BZ53" i="2"/>
  <c r="CB53" i="2"/>
  <c r="AN54" i="2"/>
  <c r="AP54" i="2"/>
  <c r="BT54" i="2" s="1"/>
  <c r="AS54" i="2"/>
  <c r="AT54" i="2"/>
  <c r="AU54" i="2"/>
  <c r="AV54" i="2"/>
  <c r="AW54" i="2"/>
  <c r="BD54" i="2"/>
  <c r="BF54" i="2"/>
  <c r="BJ54" i="2"/>
  <c r="BL54" i="2"/>
  <c r="BV54" i="2"/>
  <c r="BZ54" i="2"/>
  <c r="CB54" i="2"/>
  <c r="AN55" i="2"/>
  <c r="AP55" i="2"/>
  <c r="BT55" i="2" s="1"/>
  <c r="AS55" i="2"/>
  <c r="AT55" i="2"/>
  <c r="AU55" i="2"/>
  <c r="AV55" i="2"/>
  <c r="AW55" i="2"/>
  <c r="BD55" i="2"/>
  <c r="BF55" i="2"/>
  <c r="BJ55" i="2"/>
  <c r="BL55" i="2"/>
  <c r="BV55" i="2"/>
  <c r="BZ55" i="2"/>
  <c r="CB55" i="2"/>
  <c r="AN56" i="2"/>
  <c r="AP56" i="2"/>
  <c r="BT56" i="2" s="1"/>
  <c r="AS56" i="2"/>
  <c r="AT56" i="2"/>
  <c r="AU56" i="2"/>
  <c r="AV56" i="2"/>
  <c r="AW56" i="2"/>
  <c r="BD56" i="2"/>
  <c r="BF56" i="2"/>
  <c r="BJ56" i="2"/>
  <c r="BL56" i="2"/>
  <c r="BV56" i="2"/>
  <c r="BZ56" i="2"/>
  <c r="CB56" i="2"/>
  <c r="AN57" i="2"/>
  <c r="AP57" i="2"/>
  <c r="BT57" i="2" s="1"/>
  <c r="AS57" i="2"/>
  <c r="AT57" i="2"/>
  <c r="AU57" i="2"/>
  <c r="AV57" i="2"/>
  <c r="AW57" i="2"/>
  <c r="BD57" i="2"/>
  <c r="BF57" i="2"/>
  <c r="BJ57" i="2"/>
  <c r="BL57" i="2"/>
  <c r="BV57" i="2"/>
  <c r="BZ57" i="2"/>
  <c r="CB57" i="2"/>
  <c r="AN71" i="2"/>
  <c r="AP71" i="2"/>
  <c r="BT71" i="2" s="1"/>
  <c r="AS71" i="2"/>
  <c r="AT71" i="2"/>
  <c r="AU71" i="2"/>
  <c r="AV71" i="2"/>
  <c r="AW71" i="2"/>
  <c r="BD71" i="2"/>
  <c r="BF71" i="2"/>
  <c r="BJ71" i="2"/>
  <c r="BL71" i="2"/>
  <c r="BV71" i="2"/>
  <c r="BZ71" i="2"/>
  <c r="CB71" i="2"/>
  <c r="AN72" i="2"/>
  <c r="AP72" i="2"/>
  <c r="BT72" i="2" s="1"/>
  <c r="AS72" i="2"/>
  <c r="AT72" i="2"/>
  <c r="AU72" i="2"/>
  <c r="AV72" i="2"/>
  <c r="AW72" i="2"/>
  <c r="BD72" i="2"/>
  <c r="BF72" i="2"/>
  <c r="BJ72" i="2"/>
  <c r="BL72" i="2"/>
  <c r="BV72" i="2"/>
  <c r="BZ72" i="2"/>
  <c r="CB72" i="2"/>
  <c r="AN73" i="2"/>
  <c r="AP73" i="2"/>
  <c r="BT73" i="2" s="1"/>
  <c r="AS73" i="2"/>
  <c r="AT73" i="2"/>
  <c r="AU73" i="2"/>
  <c r="AV73" i="2"/>
  <c r="AW73" i="2"/>
  <c r="BD73" i="2"/>
  <c r="BJ73" i="2"/>
  <c r="BL73" i="2"/>
  <c r="BV73" i="2"/>
  <c r="BZ73" i="2"/>
  <c r="CB73" i="2"/>
  <c r="AN74" i="2"/>
  <c r="AP74" i="2"/>
  <c r="BT74" i="2" s="1"/>
  <c r="AS74" i="2"/>
  <c r="AT74" i="2"/>
  <c r="AU74" i="2"/>
  <c r="AV74" i="2"/>
  <c r="AW74" i="2"/>
  <c r="BD74" i="2"/>
  <c r="BF74" i="2"/>
  <c r="BJ74" i="2"/>
  <c r="BL74" i="2"/>
  <c r="BV74" i="2"/>
  <c r="BZ74" i="2"/>
  <c r="CB74" i="2"/>
  <c r="AN75" i="2"/>
  <c r="AP75" i="2"/>
  <c r="BT75" i="2" s="1"/>
  <c r="AS75" i="2"/>
  <c r="AT75" i="2"/>
  <c r="AU75" i="2"/>
  <c r="AV75" i="2"/>
  <c r="AW75" i="2"/>
  <c r="BD75" i="2"/>
  <c r="BF75" i="2"/>
  <c r="BJ75" i="2"/>
  <c r="BL75" i="2"/>
  <c r="BV75" i="2"/>
  <c r="BZ75" i="2"/>
  <c r="CB75" i="2"/>
  <c r="AN76" i="2"/>
  <c r="AP76" i="2"/>
  <c r="BT76" i="2" s="1"/>
  <c r="AS76" i="2"/>
  <c r="AT76" i="2"/>
  <c r="AU76" i="2"/>
  <c r="AV76" i="2"/>
  <c r="BD76" i="2"/>
  <c r="BF76" i="2"/>
  <c r="BJ76" i="2"/>
  <c r="BL76" i="2"/>
  <c r="BV76" i="2"/>
  <c r="BZ76" i="2"/>
  <c r="CB76" i="2"/>
  <c r="AN77" i="2"/>
  <c r="AP77" i="2"/>
  <c r="BT77" i="2" s="1"/>
  <c r="AS77" i="2"/>
  <c r="AT77" i="2"/>
  <c r="AU77" i="2"/>
  <c r="AV77" i="2"/>
  <c r="AW77" i="2"/>
  <c r="BD77" i="2"/>
  <c r="BF77" i="2"/>
  <c r="BJ77" i="2"/>
  <c r="BL77" i="2"/>
  <c r="BV77" i="2"/>
  <c r="BZ77" i="2"/>
  <c r="CB77" i="2"/>
  <c r="AN78" i="2"/>
  <c r="AP78" i="2"/>
  <c r="BT78" i="2" s="1"/>
  <c r="AS78" i="2"/>
  <c r="AT78" i="2"/>
  <c r="AU78" i="2"/>
  <c r="AV78" i="2"/>
  <c r="AW78" i="2"/>
  <c r="BD78" i="2"/>
  <c r="BF78" i="2"/>
  <c r="BJ78" i="2"/>
  <c r="BL78" i="2"/>
  <c r="BV78" i="2"/>
  <c r="BZ78" i="2"/>
  <c r="CB78" i="2"/>
  <c r="AN79" i="2"/>
  <c r="AP79" i="2"/>
  <c r="BT79" i="2" s="1"/>
  <c r="AS79" i="2"/>
  <c r="AT79" i="2"/>
  <c r="AU79" i="2"/>
  <c r="AV79" i="2"/>
  <c r="AW79" i="2"/>
  <c r="BD79" i="2"/>
  <c r="BF79" i="2"/>
  <c r="BJ79" i="2"/>
  <c r="BL79" i="2"/>
  <c r="BV79" i="2"/>
  <c r="BZ79" i="2"/>
  <c r="CB79" i="2"/>
  <c r="AN80" i="2"/>
  <c r="AP80" i="2"/>
  <c r="BT80" i="2" s="1"/>
  <c r="AS80" i="2"/>
  <c r="AT80" i="2"/>
  <c r="AU80" i="2"/>
  <c r="AV80" i="2"/>
  <c r="AW80" i="2"/>
  <c r="BD80" i="2"/>
  <c r="BF80" i="2"/>
  <c r="BJ80" i="2"/>
  <c r="BL80" i="2"/>
  <c r="BV80" i="2"/>
  <c r="BZ80" i="2"/>
  <c r="CB80" i="2"/>
  <c r="AN81" i="2"/>
  <c r="AP81" i="2"/>
  <c r="BT81" i="2" s="1"/>
  <c r="AS81" i="2"/>
  <c r="AT81" i="2"/>
  <c r="AU81" i="2"/>
  <c r="AV81" i="2"/>
  <c r="AW81" i="2"/>
  <c r="BD81" i="2"/>
  <c r="BF81" i="2"/>
  <c r="BJ81" i="2"/>
  <c r="BL81" i="2"/>
  <c r="BV81" i="2"/>
  <c r="BZ81" i="2"/>
  <c r="CB81" i="2"/>
  <c r="AN82" i="2"/>
  <c r="AP82" i="2"/>
  <c r="BT82" i="2" s="1"/>
  <c r="AS82" i="2"/>
  <c r="AT82" i="2"/>
  <c r="AU82" i="2"/>
  <c r="AV82" i="2"/>
  <c r="AW82" i="2"/>
  <c r="BD82" i="2"/>
  <c r="BF82" i="2"/>
  <c r="BJ82" i="2"/>
  <c r="BL82" i="2"/>
  <c r="BV82" i="2"/>
  <c r="BZ82" i="2"/>
  <c r="CB82" i="2"/>
  <c r="AN83" i="2"/>
  <c r="AP83" i="2"/>
  <c r="BT83" i="2" s="1"/>
  <c r="AS83" i="2"/>
  <c r="AT83" i="2"/>
  <c r="AU83" i="2"/>
  <c r="AV83" i="2"/>
  <c r="AW83" i="2"/>
  <c r="BD83" i="2"/>
  <c r="BF83" i="2"/>
  <c r="BJ83" i="2"/>
  <c r="BL83" i="2"/>
  <c r="BV83" i="2"/>
  <c r="BZ83" i="2"/>
  <c r="CB83" i="2"/>
  <c r="AN84" i="2"/>
  <c r="AP84" i="2"/>
  <c r="BT84" i="2" s="1"/>
  <c r="AS84" i="2"/>
  <c r="AT84" i="2"/>
  <c r="AU84" i="2"/>
  <c r="AV84" i="2"/>
  <c r="AW84" i="2"/>
  <c r="BD84" i="2"/>
  <c r="BF84" i="2"/>
  <c r="BJ84" i="2"/>
  <c r="BL84" i="2"/>
  <c r="BV84" i="2"/>
  <c r="BZ84" i="2"/>
  <c r="CB84" i="2"/>
  <c r="AN86" i="2"/>
  <c r="AP86" i="2"/>
  <c r="BT86" i="2" s="1"/>
  <c r="AS86" i="2"/>
  <c r="AT86" i="2"/>
  <c r="AU86" i="2"/>
  <c r="AV86" i="2"/>
  <c r="AW86" i="2"/>
  <c r="BD86" i="2"/>
  <c r="BJ86" i="2"/>
  <c r="BL86" i="2"/>
  <c r="BV86" i="2"/>
  <c r="BZ86" i="2"/>
  <c r="CB86" i="2"/>
  <c r="AN87" i="2"/>
  <c r="AP87" i="2"/>
  <c r="BT87" i="2" s="1"/>
  <c r="AS87" i="2"/>
  <c r="AT87" i="2"/>
  <c r="AU87" i="2"/>
  <c r="AV87" i="2"/>
  <c r="AW87" i="2"/>
  <c r="BD87" i="2"/>
  <c r="BF87" i="2"/>
  <c r="BJ87" i="2"/>
  <c r="BL87" i="2"/>
  <c r="BV87" i="2"/>
  <c r="BZ87" i="2"/>
  <c r="CB87" i="2"/>
  <c r="AN88" i="2"/>
  <c r="AP88" i="2"/>
  <c r="BT88" i="2" s="1"/>
  <c r="AS88" i="2"/>
  <c r="AT88" i="2"/>
  <c r="AU88" i="2"/>
  <c r="AV88" i="2"/>
  <c r="AW88" i="2"/>
  <c r="BD88" i="2"/>
  <c r="BF88" i="2"/>
  <c r="BJ88" i="2"/>
  <c r="BL88" i="2"/>
  <c r="BV88" i="2"/>
  <c r="BZ88" i="2"/>
  <c r="CB88" i="2"/>
  <c r="AN89" i="2"/>
  <c r="AP89" i="2"/>
  <c r="BT89" i="2" s="1"/>
  <c r="AT89" i="2"/>
  <c r="AU89" i="2"/>
  <c r="AV89" i="2"/>
  <c r="AW89" i="2"/>
  <c r="BD89" i="2"/>
  <c r="BF89" i="2"/>
  <c r="BJ89" i="2"/>
  <c r="BL89" i="2"/>
  <c r="BV89" i="2"/>
  <c r="BZ89" i="2"/>
  <c r="CB89" i="2"/>
  <c r="AN91" i="2"/>
  <c r="AP91" i="2"/>
  <c r="BT91" i="2" s="1"/>
  <c r="AS91" i="2"/>
  <c r="AT91" i="2"/>
  <c r="AU91" i="2"/>
  <c r="AV91" i="2"/>
  <c r="AW91" i="2"/>
  <c r="BD91" i="2"/>
  <c r="BF91" i="2"/>
  <c r="BJ91" i="2"/>
  <c r="BL91" i="2"/>
  <c r="BV91" i="2"/>
  <c r="BZ91" i="2"/>
  <c r="CB91" i="2"/>
  <c r="AN92" i="2"/>
  <c r="AP92" i="2"/>
  <c r="BT92" i="2" s="1"/>
  <c r="AS92" i="2"/>
  <c r="AT92" i="2"/>
  <c r="AU92" i="2"/>
  <c r="AV92" i="2"/>
  <c r="AW92" i="2"/>
  <c r="BD92" i="2"/>
  <c r="BF92" i="2"/>
  <c r="BJ92" i="2"/>
  <c r="BL92" i="2"/>
  <c r="BV92" i="2"/>
  <c r="BZ92" i="2"/>
  <c r="CB92" i="2"/>
  <c r="AN93" i="2"/>
  <c r="AP93" i="2"/>
  <c r="BT93" i="2" s="1"/>
  <c r="AS93" i="2"/>
  <c r="AT93" i="2"/>
  <c r="AU93" i="2"/>
  <c r="AV93" i="2"/>
  <c r="AW93" i="2"/>
  <c r="BD93" i="2"/>
  <c r="BF93" i="2"/>
  <c r="BJ93" i="2"/>
  <c r="BL93" i="2"/>
  <c r="BV93" i="2"/>
  <c r="CB93" i="2"/>
  <c r="AN94" i="2"/>
  <c r="AP94" i="2"/>
  <c r="BT94" i="2" s="1"/>
  <c r="AS94" i="2"/>
  <c r="AT94" i="2"/>
  <c r="AU94" i="2"/>
  <c r="AV94" i="2"/>
  <c r="AW94" i="2"/>
  <c r="BD94" i="2"/>
  <c r="BF94" i="2"/>
  <c r="BJ94" i="2"/>
  <c r="BL94" i="2"/>
  <c r="BV94" i="2"/>
  <c r="BZ94" i="2"/>
  <c r="CB94" i="2"/>
  <c r="AN95" i="2"/>
  <c r="AP95" i="2"/>
  <c r="BT95" i="2" s="1"/>
  <c r="AS95" i="2"/>
  <c r="AT95" i="2"/>
  <c r="AU95" i="2"/>
  <c r="AV95" i="2"/>
  <c r="AW95" i="2"/>
  <c r="BD95" i="2"/>
  <c r="BF95" i="2"/>
  <c r="BJ95" i="2"/>
  <c r="BL95" i="2"/>
  <c r="BV95" i="2"/>
  <c r="BZ95" i="2"/>
  <c r="CB95" i="2"/>
  <c r="AN96" i="2"/>
  <c r="AP96" i="2"/>
  <c r="BT96" i="2" s="1"/>
  <c r="AS96" i="2"/>
  <c r="AT96" i="2"/>
  <c r="AU96" i="2"/>
  <c r="AV96" i="2"/>
  <c r="AW96" i="2"/>
  <c r="BD96" i="2"/>
  <c r="BF96" i="2"/>
  <c r="BJ96" i="2"/>
  <c r="BL96" i="2"/>
  <c r="BV96" i="2"/>
  <c r="BZ96" i="2"/>
  <c r="CB96" i="2"/>
  <c r="AN97" i="2"/>
  <c r="AP97" i="2"/>
  <c r="BT97" i="2" s="1"/>
  <c r="AS97" i="2"/>
  <c r="AT97" i="2"/>
  <c r="AU97" i="2"/>
  <c r="AV97" i="2"/>
  <c r="AW97" i="2"/>
  <c r="BD97" i="2"/>
  <c r="BF97" i="2"/>
  <c r="BJ97" i="2"/>
  <c r="BL97" i="2"/>
  <c r="BV97" i="2"/>
  <c r="BZ97" i="2"/>
  <c r="CB97" i="2"/>
  <c r="AN98" i="2"/>
  <c r="AP98" i="2"/>
  <c r="BT98" i="2" s="1"/>
  <c r="AS98" i="2"/>
  <c r="AT98" i="2"/>
  <c r="AU98" i="2"/>
  <c r="AV98" i="2"/>
  <c r="AW98" i="2"/>
  <c r="BD98" i="2"/>
  <c r="BF98" i="2"/>
  <c r="BJ98" i="2"/>
  <c r="BL98" i="2"/>
  <c r="BV98" i="2"/>
  <c r="BZ98" i="2"/>
  <c r="CB98" i="2"/>
  <c r="AN99" i="2"/>
  <c r="AP99" i="2"/>
  <c r="BT99" i="2" s="1"/>
  <c r="AS99" i="2"/>
  <c r="AT99" i="2"/>
  <c r="AU99" i="2"/>
  <c r="AV99" i="2"/>
  <c r="AW99" i="2"/>
  <c r="BD99" i="2"/>
  <c r="BF99" i="2"/>
  <c r="BJ99" i="2"/>
  <c r="BL99" i="2"/>
  <c r="BV99" i="2"/>
  <c r="BZ99" i="2"/>
  <c r="CB99" i="2"/>
  <c r="AN100" i="2"/>
  <c r="AP100" i="2"/>
  <c r="BT100" i="2" s="1"/>
  <c r="AS100" i="2"/>
  <c r="AT100" i="2"/>
  <c r="AU100" i="2"/>
  <c r="AV100" i="2"/>
  <c r="AW100" i="2"/>
  <c r="BD100" i="2"/>
  <c r="BF100" i="2"/>
  <c r="BJ100" i="2"/>
  <c r="BL100" i="2"/>
  <c r="BV100" i="2"/>
  <c r="BZ100" i="2"/>
  <c r="CB100" i="2"/>
  <c r="AN101" i="2"/>
  <c r="AP101" i="2"/>
  <c r="BT101" i="2" s="1"/>
  <c r="AS101" i="2"/>
  <c r="AT101" i="2"/>
  <c r="AU101" i="2"/>
  <c r="AV101" i="2"/>
  <c r="AW101" i="2"/>
  <c r="BD101" i="2"/>
  <c r="BF101" i="2"/>
  <c r="BJ101" i="2"/>
  <c r="BL101" i="2"/>
  <c r="BV101" i="2"/>
  <c r="BZ101" i="2"/>
  <c r="CB101" i="2"/>
  <c r="AN102" i="2"/>
  <c r="AP102" i="2"/>
  <c r="BT102" i="2" s="1"/>
  <c r="AS102" i="2"/>
  <c r="AT102" i="2"/>
  <c r="AU102" i="2"/>
  <c r="AV102" i="2"/>
  <c r="AW102" i="2"/>
  <c r="BD102" i="2"/>
  <c r="BF102" i="2"/>
  <c r="BJ102" i="2"/>
  <c r="BL102" i="2"/>
  <c r="BV102" i="2"/>
  <c r="BZ102" i="2"/>
  <c r="CB102" i="2"/>
  <c r="AN103" i="2"/>
  <c r="AP103" i="2"/>
  <c r="BT103" i="2" s="1"/>
  <c r="AS103" i="2"/>
  <c r="AT103" i="2"/>
  <c r="AU103" i="2"/>
  <c r="AV103" i="2"/>
  <c r="AW103" i="2"/>
  <c r="BD103" i="2"/>
  <c r="BF103" i="2"/>
  <c r="BJ103" i="2"/>
  <c r="BL103" i="2"/>
  <c r="BV103" i="2"/>
  <c r="BZ103" i="2"/>
  <c r="CB103" i="2"/>
  <c r="AN104" i="2"/>
  <c r="AP104" i="2"/>
  <c r="BT104" i="2" s="1"/>
  <c r="AS104" i="2"/>
  <c r="AT104" i="2"/>
  <c r="AU104" i="2"/>
  <c r="AV104" i="2"/>
  <c r="AW104" i="2"/>
  <c r="BD104" i="2"/>
  <c r="BF104" i="2"/>
  <c r="BJ104" i="2"/>
  <c r="BL104" i="2"/>
  <c r="BV104" i="2"/>
  <c r="BZ104" i="2"/>
  <c r="CB104" i="2"/>
  <c r="AN105" i="2"/>
  <c r="AP105" i="2"/>
  <c r="BT105" i="2" s="1"/>
  <c r="AS105" i="2"/>
  <c r="AT105" i="2"/>
  <c r="AU105" i="2"/>
  <c r="AV105" i="2"/>
  <c r="AW105" i="2"/>
  <c r="BD105" i="2"/>
  <c r="BF105" i="2"/>
  <c r="BJ105" i="2"/>
  <c r="BL105" i="2"/>
  <c r="BV105" i="2"/>
  <c r="BZ105" i="2"/>
  <c r="CB105" i="2"/>
  <c r="AN106" i="2"/>
  <c r="AP106" i="2"/>
  <c r="BT106" i="2" s="1"/>
  <c r="AS106" i="2"/>
  <c r="AT106" i="2"/>
  <c r="AU106" i="2"/>
  <c r="AV106" i="2"/>
  <c r="AW106" i="2"/>
  <c r="BD106" i="2"/>
  <c r="BF106" i="2"/>
  <c r="BJ106" i="2"/>
  <c r="BL106" i="2"/>
  <c r="BV106" i="2"/>
  <c r="BZ106" i="2"/>
  <c r="CB106" i="2"/>
  <c r="AN107" i="2"/>
  <c r="AP107" i="2"/>
  <c r="BT107" i="2" s="1"/>
  <c r="AS107" i="2"/>
  <c r="AT107" i="2"/>
  <c r="AU107" i="2"/>
  <c r="AV107" i="2"/>
  <c r="AW107" i="2"/>
  <c r="BD107" i="2"/>
  <c r="BF107" i="2"/>
  <c r="BJ107" i="2"/>
  <c r="BL107" i="2"/>
  <c r="BV107" i="2"/>
  <c r="BZ107" i="2"/>
  <c r="CB107" i="2"/>
  <c r="AN108" i="2"/>
  <c r="AP108" i="2"/>
  <c r="BT108" i="2" s="1"/>
  <c r="AS108" i="2"/>
  <c r="AT108" i="2"/>
  <c r="AU108" i="2"/>
  <c r="AV108" i="2"/>
  <c r="AW108" i="2"/>
  <c r="BD108" i="2"/>
  <c r="BF108" i="2"/>
  <c r="BJ108" i="2"/>
  <c r="BL108" i="2"/>
  <c r="BV108" i="2"/>
  <c r="BZ108" i="2"/>
  <c r="CB108" i="2"/>
  <c r="AN109" i="2"/>
  <c r="AP109" i="2"/>
  <c r="BT109" i="2" s="1"/>
  <c r="AS109" i="2"/>
  <c r="AT109" i="2"/>
  <c r="AU109" i="2"/>
  <c r="AV109" i="2"/>
  <c r="AW109" i="2"/>
  <c r="BD109" i="2"/>
  <c r="BF109" i="2"/>
  <c r="BJ109" i="2"/>
  <c r="BL109" i="2"/>
  <c r="BV109" i="2"/>
  <c r="BZ109" i="2"/>
  <c r="CB109" i="2"/>
  <c r="AN110" i="2"/>
  <c r="AP110" i="2"/>
  <c r="BT110" i="2" s="1"/>
  <c r="AS110" i="2"/>
  <c r="AT110" i="2"/>
  <c r="AU110" i="2"/>
  <c r="AV110" i="2"/>
  <c r="AW110" i="2"/>
  <c r="BD110" i="2"/>
  <c r="BF110" i="2"/>
  <c r="BJ110" i="2"/>
  <c r="BL110" i="2"/>
  <c r="BV110" i="2"/>
  <c r="BZ110" i="2"/>
  <c r="CB110" i="2"/>
  <c r="AN111" i="2"/>
  <c r="AP111" i="2"/>
  <c r="BT111" i="2" s="1"/>
  <c r="AS111" i="2"/>
  <c r="AT111" i="2"/>
  <c r="AU111" i="2"/>
  <c r="AV111" i="2"/>
  <c r="AW111" i="2"/>
  <c r="BD111" i="2"/>
  <c r="BF111" i="2"/>
  <c r="BJ111" i="2"/>
  <c r="BL111" i="2"/>
  <c r="BV111" i="2"/>
  <c r="BZ111" i="2"/>
  <c r="CB111" i="2"/>
  <c r="J112" i="2"/>
  <c r="AN112" i="2" s="1"/>
  <c r="AP112" i="2"/>
  <c r="BT112" i="2" s="1"/>
  <c r="AS112" i="2"/>
  <c r="AT112" i="2"/>
  <c r="AU112" i="2"/>
  <c r="AV112" i="2"/>
  <c r="AW112" i="2"/>
  <c r="BD112" i="2"/>
  <c r="BF112" i="2"/>
  <c r="BJ112" i="2"/>
  <c r="BL112" i="2"/>
  <c r="BV112" i="2"/>
  <c r="BZ112" i="2"/>
  <c r="CB112" i="2"/>
  <c r="AN113" i="2"/>
  <c r="AP113" i="2"/>
  <c r="BT113" i="2" s="1"/>
  <c r="AS113" i="2"/>
  <c r="AT113" i="2"/>
  <c r="AU113" i="2"/>
  <c r="AV113" i="2"/>
  <c r="AW113" i="2"/>
  <c r="BD113" i="2"/>
  <c r="BF113" i="2"/>
  <c r="BJ113" i="2"/>
  <c r="BL113" i="2"/>
  <c r="BV113" i="2"/>
  <c r="BZ113" i="2"/>
  <c r="CB113" i="2"/>
  <c r="AN114" i="2"/>
  <c r="AP114" i="2"/>
  <c r="BT114" i="2" s="1"/>
  <c r="AS114" i="2"/>
  <c r="AT114" i="2"/>
  <c r="AU114" i="2"/>
  <c r="AV114" i="2"/>
  <c r="AW114" i="2"/>
  <c r="BD114" i="2"/>
  <c r="BF114" i="2"/>
  <c r="BJ114" i="2"/>
  <c r="BL114" i="2"/>
  <c r="BV114" i="2"/>
  <c r="BZ114" i="2"/>
  <c r="CB114" i="2"/>
  <c r="AN115" i="2"/>
  <c r="AP115" i="2"/>
  <c r="BT115" i="2" s="1"/>
  <c r="AS115" i="2"/>
  <c r="AT115" i="2"/>
  <c r="AU115" i="2"/>
  <c r="AV115" i="2"/>
  <c r="AW115" i="2"/>
  <c r="BD115" i="2"/>
  <c r="BF115" i="2"/>
  <c r="BJ115" i="2"/>
  <c r="BL115" i="2"/>
  <c r="BV115" i="2"/>
  <c r="BZ115" i="2"/>
  <c r="CB115" i="2"/>
  <c r="AN116" i="2"/>
  <c r="AP116" i="2"/>
  <c r="BT116" i="2" s="1"/>
  <c r="AS116" i="2"/>
  <c r="AT116" i="2"/>
  <c r="AU116" i="2"/>
  <c r="AV116" i="2"/>
  <c r="AW116" i="2"/>
  <c r="BD116" i="2"/>
  <c r="BF116" i="2"/>
  <c r="BJ116" i="2"/>
  <c r="BL116" i="2"/>
  <c r="BV116" i="2"/>
  <c r="BZ116" i="2"/>
  <c r="CB116" i="2"/>
  <c r="AN117" i="2"/>
  <c r="AP117" i="2"/>
  <c r="BT117" i="2" s="1"/>
  <c r="AS117" i="2"/>
  <c r="AT117" i="2"/>
  <c r="AU117" i="2"/>
  <c r="AV117" i="2"/>
  <c r="AW117" i="2"/>
  <c r="BD117" i="2"/>
  <c r="BF117" i="2"/>
  <c r="BJ117" i="2"/>
  <c r="BL117" i="2"/>
  <c r="BV117" i="2"/>
  <c r="BZ117" i="2"/>
  <c r="CB117" i="2"/>
  <c r="AN118" i="2"/>
  <c r="AP118" i="2"/>
  <c r="BT118" i="2" s="1"/>
  <c r="AS118" i="2"/>
  <c r="AU118" i="2"/>
  <c r="AV118" i="2"/>
  <c r="AW118" i="2"/>
  <c r="BD118" i="2"/>
  <c r="BF118" i="2"/>
  <c r="BJ118" i="2"/>
  <c r="BL118" i="2"/>
  <c r="BV118" i="2"/>
  <c r="BZ118" i="2"/>
  <c r="CB118" i="2"/>
  <c r="AN119" i="2"/>
  <c r="AP119" i="2"/>
  <c r="BT119" i="2" s="1"/>
  <c r="AS119" i="2"/>
  <c r="AT119" i="2"/>
  <c r="AU119" i="2"/>
  <c r="AV119" i="2"/>
  <c r="AW119" i="2"/>
  <c r="BD119" i="2"/>
  <c r="BF119" i="2"/>
  <c r="BJ119" i="2"/>
  <c r="BL119" i="2"/>
  <c r="BV119" i="2"/>
  <c r="BZ119" i="2"/>
  <c r="CB119" i="2"/>
  <c r="AN120" i="2"/>
  <c r="AP120" i="2"/>
  <c r="BT120" i="2" s="1"/>
  <c r="AS120" i="2"/>
  <c r="AT120" i="2"/>
  <c r="AU120" i="2"/>
  <c r="AV120" i="2"/>
  <c r="AW120" i="2"/>
  <c r="BD120" i="2"/>
  <c r="BF120" i="2"/>
  <c r="BJ120" i="2"/>
  <c r="BL120" i="2"/>
  <c r="BV120" i="2"/>
  <c r="BZ120" i="2"/>
  <c r="CB120" i="2"/>
  <c r="AN121" i="2"/>
  <c r="AP121" i="2"/>
  <c r="BT121" i="2" s="1"/>
  <c r="AS121" i="2"/>
  <c r="AT121" i="2"/>
  <c r="AU121" i="2"/>
  <c r="AV121" i="2"/>
  <c r="AW121" i="2"/>
  <c r="BD121" i="2"/>
  <c r="BF121" i="2"/>
  <c r="BJ121" i="2"/>
  <c r="BL121" i="2"/>
  <c r="BV121" i="2"/>
  <c r="BZ121" i="2"/>
  <c r="CB121" i="2"/>
  <c r="AN122" i="2"/>
  <c r="AP122" i="2"/>
  <c r="BT122" i="2" s="1"/>
  <c r="AS122" i="2"/>
  <c r="AT122" i="2"/>
  <c r="AU122" i="2"/>
  <c r="AV122" i="2"/>
  <c r="AW122" i="2"/>
  <c r="BD122" i="2"/>
  <c r="BF122" i="2"/>
  <c r="BJ122" i="2"/>
  <c r="BL122" i="2"/>
  <c r="BV122" i="2"/>
  <c r="BZ122" i="2"/>
  <c r="CB122" i="2"/>
  <c r="AN123" i="2"/>
  <c r="AP123" i="2"/>
  <c r="BT123" i="2" s="1"/>
  <c r="AS123" i="2"/>
  <c r="AT123" i="2"/>
  <c r="AU123" i="2"/>
  <c r="AV123" i="2"/>
  <c r="AW123" i="2"/>
  <c r="BD123" i="2"/>
  <c r="BF123" i="2"/>
  <c r="BJ123" i="2"/>
  <c r="BL123" i="2"/>
  <c r="BV123" i="2"/>
  <c r="BZ123" i="2"/>
  <c r="CB123" i="2"/>
  <c r="AN124" i="2"/>
  <c r="AP124" i="2"/>
  <c r="BT124" i="2" s="1"/>
  <c r="AS124" i="2"/>
  <c r="AT124" i="2"/>
  <c r="AU124" i="2"/>
  <c r="AV124" i="2"/>
  <c r="AW124" i="2"/>
  <c r="BD124" i="2"/>
  <c r="BF124" i="2"/>
  <c r="BJ124" i="2"/>
  <c r="BL124" i="2"/>
  <c r="BV124" i="2"/>
  <c r="BZ124" i="2"/>
  <c r="CB124" i="2"/>
  <c r="AN125" i="2"/>
  <c r="AP125" i="2"/>
  <c r="BT125" i="2" s="1"/>
  <c r="AT125" i="2"/>
  <c r="AU125" i="2"/>
  <c r="AV125" i="2"/>
  <c r="AW125" i="2"/>
  <c r="BD125" i="2"/>
  <c r="BF125" i="2"/>
  <c r="BJ125" i="2"/>
  <c r="BL125" i="2"/>
  <c r="BV125" i="2"/>
  <c r="BZ125" i="2"/>
  <c r="CB125" i="2"/>
  <c r="AN126" i="2"/>
  <c r="AP126" i="2"/>
  <c r="BT126" i="2" s="1"/>
  <c r="AT126" i="2"/>
  <c r="AU126" i="2"/>
  <c r="AV126" i="2"/>
  <c r="AW126" i="2"/>
  <c r="BD126" i="2"/>
  <c r="BF126" i="2"/>
  <c r="BJ126" i="2"/>
  <c r="BL126" i="2"/>
  <c r="BV126" i="2"/>
  <c r="BZ126" i="2"/>
  <c r="CB126" i="2"/>
  <c r="AN127" i="2"/>
  <c r="AP127" i="2"/>
  <c r="BT127" i="2" s="1"/>
  <c r="AS127" i="2"/>
  <c r="AT127" i="2"/>
  <c r="AU127" i="2"/>
  <c r="AV127" i="2"/>
  <c r="AW127" i="2"/>
  <c r="BD127" i="2"/>
  <c r="BF127" i="2"/>
  <c r="BJ127" i="2"/>
  <c r="BL127" i="2"/>
  <c r="BV127" i="2"/>
  <c r="BZ127" i="2"/>
  <c r="CB127" i="2"/>
  <c r="AN128" i="2"/>
  <c r="AP128" i="2"/>
  <c r="BT128" i="2" s="1"/>
  <c r="AS128" i="2"/>
  <c r="AT128" i="2"/>
  <c r="AU128" i="2"/>
  <c r="AV128" i="2"/>
  <c r="AW128" i="2"/>
  <c r="BD128" i="2"/>
  <c r="BF128" i="2"/>
  <c r="BJ128" i="2"/>
  <c r="BL128" i="2"/>
  <c r="BV128" i="2"/>
  <c r="BZ128" i="2"/>
  <c r="CB128" i="2"/>
  <c r="AN129" i="2"/>
  <c r="AP129" i="2"/>
  <c r="BT129" i="2" s="1"/>
  <c r="AS129" i="2"/>
  <c r="AT129" i="2"/>
  <c r="AU129" i="2"/>
  <c r="AV129" i="2"/>
  <c r="AW129" i="2"/>
  <c r="BD129" i="2"/>
  <c r="BF129" i="2"/>
  <c r="BJ129" i="2"/>
  <c r="BL129" i="2"/>
  <c r="BV129" i="2"/>
  <c r="BZ129" i="2"/>
  <c r="CB129" i="2"/>
  <c r="AN130" i="2"/>
  <c r="AP130" i="2"/>
  <c r="BT130" i="2" s="1"/>
  <c r="AS130" i="2"/>
  <c r="AT130" i="2"/>
  <c r="AU130" i="2"/>
  <c r="AV130" i="2"/>
  <c r="AW130" i="2"/>
  <c r="BD130" i="2"/>
  <c r="BF130" i="2"/>
  <c r="BJ130" i="2"/>
  <c r="BL130" i="2"/>
  <c r="BV130" i="2"/>
  <c r="BZ130" i="2"/>
  <c r="CB130" i="2"/>
  <c r="AN131" i="2"/>
  <c r="AP131" i="2"/>
  <c r="BT131" i="2" s="1"/>
  <c r="AS131" i="2"/>
  <c r="AT131" i="2"/>
  <c r="AU131" i="2"/>
  <c r="AV131" i="2"/>
  <c r="AW131" i="2"/>
  <c r="BD131" i="2"/>
  <c r="BF131" i="2"/>
  <c r="BJ131" i="2"/>
  <c r="BL131" i="2"/>
  <c r="BV131" i="2"/>
  <c r="BZ131" i="2"/>
  <c r="CB131" i="2"/>
  <c r="AN132" i="2"/>
  <c r="AP132" i="2"/>
  <c r="BT132" i="2" s="1"/>
  <c r="AS132" i="2"/>
  <c r="AT132" i="2"/>
  <c r="AU132" i="2"/>
  <c r="AV132" i="2"/>
  <c r="AW132" i="2"/>
  <c r="BD132" i="2"/>
  <c r="BF132" i="2"/>
  <c r="BJ132" i="2"/>
  <c r="BL132" i="2"/>
  <c r="BV132" i="2"/>
  <c r="BZ132" i="2"/>
  <c r="CB132" i="2"/>
  <c r="AN133" i="2"/>
  <c r="AP133" i="2"/>
  <c r="BT133" i="2" s="1"/>
  <c r="AS133" i="2"/>
  <c r="AT133" i="2"/>
  <c r="AU133" i="2"/>
  <c r="AV133" i="2"/>
  <c r="AW133" i="2"/>
  <c r="BD133" i="2"/>
  <c r="BF133" i="2"/>
  <c r="BJ133" i="2"/>
  <c r="BL133" i="2"/>
  <c r="BV133" i="2"/>
  <c r="BZ133" i="2"/>
  <c r="CB133" i="2"/>
  <c r="AN134" i="2"/>
  <c r="AP134" i="2"/>
  <c r="BT134" i="2" s="1"/>
  <c r="AS134" i="2"/>
  <c r="AT134" i="2"/>
  <c r="AU134" i="2"/>
  <c r="AV134" i="2"/>
  <c r="AW134" i="2"/>
  <c r="BD134" i="2"/>
  <c r="BF134" i="2"/>
  <c r="BI134" i="2"/>
  <c r="BJ134" i="2"/>
  <c r="BL134" i="2"/>
  <c r="BV134" i="2"/>
  <c r="BZ134" i="2"/>
  <c r="CB134" i="2"/>
  <c r="AN135" i="2"/>
  <c r="AP135" i="2"/>
  <c r="BT135" i="2" s="1"/>
  <c r="AT135" i="2"/>
  <c r="AU135" i="2"/>
  <c r="AV135" i="2"/>
  <c r="AW135" i="2"/>
  <c r="BD135" i="2"/>
  <c r="BF135" i="2"/>
  <c r="BJ135" i="2"/>
  <c r="BL135" i="2"/>
  <c r="BV135" i="2"/>
  <c r="BZ135" i="2"/>
  <c r="CB135" i="2"/>
  <c r="AN136" i="2"/>
  <c r="AP136" i="2"/>
  <c r="BT136" i="2" s="1"/>
  <c r="AS136" i="2"/>
  <c r="AT136" i="2"/>
  <c r="AU136" i="2"/>
  <c r="AV136" i="2"/>
  <c r="AW136" i="2"/>
  <c r="BD136" i="2"/>
  <c r="BF136" i="2"/>
  <c r="BJ136" i="2"/>
  <c r="BL136" i="2"/>
  <c r="BV136" i="2"/>
  <c r="BZ136" i="2"/>
  <c r="CB136" i="2"/>
  <c r="AN137" i="2"/>
  <c r="AP137" i="2"/>
  <c r="BT137" i="2" s="1"/>
  <c r="AS137" i="2"/>
  <c r="AT137" i="2"/>
  <c r="AU137" i="2"/>
  <c r="AV137" i="2"/>
  <c r="AW137" i="2"/>
  <c r="BD137" i="2"/>
  <c r="BF137" i="2"/>
  <c r="BJ137" i="2"/>
  <c r="BL137" i="2"/>
  <c r="BV137" i="2"/>
  <c r="BZ137" i="2"/>
  <c r="CB137" i="2"/>
  <c r="AN138" i="2"/>
  <c r="AP138" i="2"/>
  <c r="BT138" i="2" s="1"/>
  <c r="AS138" i="2"/>
  <c r="AT138" i="2"/>
  <c r="AU138" i="2"/>
  <c r="AV138" i="2"/>
  <c r="AW138" i="2"/>
  <c r="BD138" i="2"/>
  <c r="BF138" i="2"/>
  <c r="BJ138" i="2"/>
  <c r="BL138" i="2"/>
  <c r="BV138" i="2"/>
  <c r="BZ138" i="2"/>
  <c r="CB138" i="2"/>
  <c r="AN142" i="2"/>
  <c r="AP142" i="2"/>
  <c r="BT142" i="2" s="1"/>
  <c r="AS142" i="2"/>
  <c r="AT142" i="2"/>
  <c r="AU142" i="2"/>
  <c r="AV142" i="2"/>
  <c r="AW142" i="2"/>
  <c r="BD142" i="2"/>
  <c r="BF142" i="2"/>
  <c r="BJ142" i="2"/>
  <c r="BL142" i="2"/>
  <c r="BV142" i="2"/>
  <c r="BZ142" i="2"/>
  <c r="CB142" i="2"/>
  <c r="AN143" i="2"/>
  <c r="AP143" i="2"/>
  <c r="BT143" i="2" s="1"/>
  <c r="AS143" i="2"/>
  <c r="AT143" i="2"/>
  <c r="AU143" i="2"/>
  <c r="AV143" i="2"/>
  <c r="AW143" i="2"/>
  <c r="BD143" i="2"/>
  <c r="BF143" i="2"/>
  <c r="BJ143" i="2"/>
  <c r="BL143" i="2"/>
  <c r="BV143" i="2"/>
  <c r="BZ143" i="2"/>
  <c r="CB143" i="2"/>
  <c r="AN144" i="2"/>
  <c r="AP144" i="2"/>
  <c r="BT144" i="2" s="1"/>
  <c r="AS144" i="2"/>
  <c r="AT144" i="2"/>
  <c r="AU144" i="2"/>
  <c r="AV144" i="2"/>
  <c r="AW144" i="2"/>
  <c r="BD144" i="2"/>
  <c r="BF144" i="2"/>
  <c r="BJ144" i="2"/>
  <c r="BL144" i="2"/>
  <c r="BV144" i="2"/>
  <c r="BZ144" i="2"/>
  <c r="CB144" i="2"/>
  <c r="AN145" i="2"/>
  <c r="AP145" i="2"/>
  <c r="BT145" i="2" s="1"/>
  <c r="AS145" i="2"/>
  <c r="AT145" i="2"/>
  <c r="AU145" i="2"/>
  <c r="AV145" i="2"/>
  <c r="AW145" i="2"/>
  <c r="BD145" i="2"/>
  <c r="BF145" i="2"/>
  <c r="BJ145" i="2"/>
  <c r="BL145" i="2"/>
  <c r="BV145" i="2"/>
  <c r="BZ145" i="2"/>
  <c r="CB145" i="2"/>
  <c r="AN146" i="2"/>
  <c r="AP146" i="2"/>
  <c r="BT146" i="2" s="1"/>
  <c r="AS146" i="2"/>
  <c r="AT146" i="2"/>
  <c r="AU146" i="2"/>
  <c r="AV146" i="2"/>
  <c r="AW146" i="2"/>
  <c r="BD146" i="2"/>
  <c r="BF146" i="2"/>
  <c r="BI146" i="2"/>
  <c r="BJ146" i="2"/>
  <c r="BL146" i="2"/>
  <c r="BV146" i="2"/>
  <c r="BZ146" i="2"/>
  <c r="CB146" i="2"/>
  <c r="AN147" i="2"/>
  <c r="AP147" i="2"/>
  <c r="BT147" i="2" s="1"/>
  <c r="AS147" i="2"/>
  <c r="AT147" i="2"/>
  <c r="AU147" i="2"/>
  <c r="AV147" i="2"/>
  <c r="AW147" i="2"/>
  <c r="BD147" i="2"/>
  <c r="BF147" i="2"/>
  <c r="BJ147" i="2"/>
  <c r="BL147" i="2"/>
  <c r="BV147" i="2"/>
  <c r="BZ147" i="2"/>
  <c r="CB147" i="2"/>
  <c r="AP149" i="2"/>
  <c r="BT149" i="2" s="1"/>
  <c r="AS149" i="2"/>
  <c r="AT149" i="2"/>
  <c r="AU149" i="2"/>
  <c r="AV149" i="2"/>
  <c r="AW149" i="2"/>
  <c r="BD149" i="2"/>
  <c r="BF149" i="2"/>
  <c r="BJ149" i="2"/>
  <c r="BL149" i="2"/>
  <c r="BV149" i="2"/>
  <c r="BZ149" i="2"/>
  <c r="CB149" i="2"/>
  <c r="AN150" i="2"/>
  <c r="AP150" i="2"/>
  <c r="BT150" i="2" s="1"/>
  <c r="AS150" i="2"/>
  <c r="AU150" i="2"/>
  <c r="AV150" i="2"/>
  <c r="AW150" i="2"/>
  <c r="BD150" i="2"/>
  <c r="BF150" i="2"/>
  <c r="BJ150" i="2"/>
  <c r="BL150" i="2"/>
  <c r="BV150" i="2"/>
  <c r="BZ150" i="2"/>
  <c r="CB150" i="2"/>
  <c r="AP151" i="2"/>
  <c r="BT151" i="2" s="1"/>
  <c r="AS151" i="2"/>
  <c r="AT151" i="2"/>
  <c r="AU151" i="2"/>
  <c r="AV151" i="2"/>
  <c r="AW151" i="2"/>
  <c r="BD151" i="2"/>
  <c r="BF151" i="2"/>
  <c r="BJ151" i="2"/>
  <c r="BL151" i="2"/>
  <c r="BV151" i="2"/>
  <c r="BZ151" i="2"/>
  <c r="CB151" i="2"/>
  <c r="AP152" i="2"/>
  <c r="BT152" i="2" s="1"/>
  <c r="AS152" i="2"/>
  <c r="AT152" i="2"/>
  <c r="AU152" i="2"/>
  <c r="AV152" i="2"/>
  <c r="AW152" i="2"/>
  <c r="BD152" i="2"/>
  <c r="BF152" i="2"/>
  <c r="BJ152" i="2"/>
  <c r="BL152" i="2"/>
  <c r="BV152" i="2"/>
  <c r="BZ152" i="2"/>
  <c r="CB152" i="2"/>
  <c r="AN153" i="2"/>
  <c r="AP153" i="2"/>
  <c r="BT153" i="2" s="1"/>
  <c r="AT153" i="2"/>
  <c r="AU153" i="2"/>
  <c r="AV153" i="2"/>
  <c r="AW153" i="2"/>
  <c r="BD153" i="2"/>
  <c r="BF153" i="2"/>
  <c r="BJ153" i="2"/>
  <c r="BL153" i="2"/>
  <c r="BV153" i="2"/>
  <c r="BZ153" i="2"/>
  <c r="CB153" i="2"/>
  <c r="AP154" i="2"/>
  <c r="BT154" i="2" s="1"/>
  <c r="AS154" i="2"/>
  <c r="AT154" i="2"/>
  <c r="AU154" i="2"/>
  <c r="AV154" i="2"/>
  <c r="AW154" i="2"/>
  <c r="BD154" i="2"/>
  <c r="BF154" i="2"/>
  <c r="BJ154" i="2"/>
  <c r="BL154" i="2"/>
  <c r="BV154" i="2"/>
  <c r="BZ154" i="2"/>
  <c r="CB154" i="2"/>
  <c r="AN155" i="2"/>
  <c r="AP155" i="2"/>
  <c r="BT155" i="2" s="1"/>
  <c r="AS155" i="2"/>
  <c r="AT155" i="2"/>
  <c r="AU155" i="2"/>
  <c r="AV155" i="2"/>
  <c r="AW155" i="2"/>
  <c r="BD155" i="2"/>
  <c r="BF155" i="2"/>
  <c r="BJ155" i="2"/>
  <c r="BL155" i="2"/>
  <c r="BV155" i="2"/>
  <c r="BZ155" i="2"/>
  <c r="CB155" i="2"/>
  <c r="AP156" i="2"/>
  <c r="BT156" i="2" s="1"/>
  <c r="AS156" i="2"/>
  <c r="AT156" i="2"/>
  <c r="AU156" i="2"/>
  <c r="AV156" i="2"/>
  <c r="AW156" i="2"/>
  <c r="BD156" i="2"/>
  <c r="BF156" i="2"/>
  <c r="BJ156" i="2"/>
  <c r="BL156" i="2"/>
  <c r="BV156" i="2"/>
  <c r="BZ156" i="2"/>
  <c r="CB156" i="2"/>
  <c r="AP157" i="2"/>
  <c r="BT157" i="2" s="1"/>
  <c r="AS157" i="2"/>
  <c r="AT157" i="2"/>
  <c r="AU157" i="2"/>
  <c r="AV157" i="2"/>
  <c r="AW157" i="2"/>
  <c r="BD157" i="2"/>
  <c r="BF157" i="2"/>
  <c r="BJ157" i="2"/>
  <c r="BL157" i="2"/>
  <c r="BV157" i="2"/>
  <c r="BZ157" i="2"/>
  <c r="CB157" i="2"/>
  <c r="AN158" i="2"/>
  <c r="AP158" i="2"/>
  <c r="BT158" i="2" s="1"/>
  <c r="AS158" i="2"/>
  <c r="AT158" i="2"/>
  <c r="AU158" i="2"/>
  <c r="AV158" i="2"/>
  <c r="AW158" i="2"/>
  <c r="BD158" i="2"/>
  <c r="BF158" i="2"/>
  <c r="BJ158" i="2"/>
  <c r="BL158" i="2"/>
  <c r="BV158" i="2"/>
  <c r="BZ158" i="2"/>
  <c r="CB158" i="2"/>
  <c r="AP159" i="2"/>
  <c r="BT159" i="2" s="1"/>
  <c r="AS159" i="2"/>
  <c r="AT159" i="2"/>
  <c r="AU159" i="2"/>
  <c r="AV159" i="2"/>
  <c r="AW159" i="2"/>
  <c r="BD159" i="2"/>
  <c r="BF159" i="2"/>
  <c r="BJ159" i="2"/>
  <c r="BL159" i="2"/>
  <c r="BV159" i="2"/>
  <c r="BZ159" i="2"/>
  <c r="CB159" i="2"/>
  <c r="AP160" i="2"/>
  <c r="BT160" i="2" s="1"/>
  <c r="AS160" i="2"/>
  <c r="AT160" i="2"/>
  <c r="AU160" i="2"/>
  <c r="AV160" i="2"/>
  <c r="AW160" i="2"/>
  <c r="BD160" i="2"/>
  <c r="BF160" i="2"/>
  <c r="BJ160" i="2"/>
  <c r="BL160" i="2"/>
  <c r="BV160" i="2"/>
  <c r="BZ160" i="2"/>
  <c r="CB160" i="2"/>
  <c r="AN161" i="2"/>
  <c r="AP161" i="2"/>
  <c r="BT161" i="2" s="1"/>
  <c r="AS161" i="2"/>
  <c r="AT161" i="2"/>
  <c r="AU161" i="2"/>
  <c r="AV161" i="2"/>
  <c r="AW161" i="2"/>
  <c r="BD161" i="2"/>
  <c r="BF161" i="2"/>
  <c r="BJ161" i="2"/>
  <c r="BL161" i="2"/>
  <c r="BV161" i="2"/>
  <c r="BZ161" i="2"/>
  <c r="CB161" i="2"/>
  <c r="AN162" i="2"/>
  <c r="AP162" i="2"/>
  <c r="BT162" i="2" s="1"/>
  <c r="AS162" i="2"/>
  <c r="AT162" i="2"/>
  <c r="AU162" i="2"/>
  <c r="AV162" i="2"/>
  <c r="AW162" i="2"/>
  <c r="BD162" i="2"/>
  <c r="BF162" i="2"/>
  <c r="BJ162" i="2"/>
  <c r="BL162" i="2"/>
  <c r="BV162" i="2"/>
  <c r="BZ162" i="2"/>
  <c r="CB162" i="2"/>
  <c r="AN163" i="2"/>
  <c r="AP163" i="2"/>
  <c r="BT163" i="2" s="1"/>
  <c r="AS163" i="2"/>
  <c r="AT163" i="2"/>
  <c r="AU163" i="2"/>
  <c r="AV163" i="2"/>
  <c r="AW163" i="2"/>
  <c r="BD163" i="2"/>
  <c r="BF163" i="2"/>
  <c r="BJ163" i="2"/>
  <c r="BL163" i="2"/>
  <c r="BV163" i="2"/>
  <c r="BZ163" i="2"/>
  <c r="CB163" i="2"/>
  <c r="AN188" i="2"/>
  <c r="AP188" i="2"/>
  <c r="BT188" i="2" s="1"/>
  <c r="AS188" i="2"/>
  <c r="AT188" i="2"/>
  <c r="AU188" i="2"/>
  <c r="AV188" i="2"/>
  <c r="AW188" i="2"/>
  <c r="BD188" i="2"/>
  <c r="BF188" i="2"/>
  <c r="BJ188" i="2"/>
  <c r="BL188" i="2"/>
  <c r="BV188" i="2"/>
  <c r="BZ188" i="2"/>
  <c r="CB188" i="2"/>
  <c r="AN189" i="2"/>
  <c r="AP189" i="2"/>
  <c r="BT189" i="2" s="1"/>
  <c r="AS189" i="2"/>
  <c r="AT189" i="2"/>
  <c r="AU189" i="2"/>
  <c r="AV189" i="2"/>
  <c r="AW189" i="2"/>
  <c r="BD189" i="2"/>
  <c r="BF189" i="2"/>
  <c r="BJ189" i="2"/>
  <c r="BL189" i="2"/>
  <c r="BV189" i="2"/>
  <c r="BZ189" i="2"/>
  <c r="CB189" i="2"/>
  <c r="AN190" i="2"/>
  <c r="AP190" i="2"/>
  <c r="BT190" i="2" s="1"/>
  <c r="AS190" i="2"/>
  <c r="AT190" i="2"/>
  <c r="AU190" i="2"/>
  <c r="AV190" i="2"/>
  <c r="AW190" i="2"/>
  <c r="BD190" i="2"/>
  <c r="BF190" i="2"/>
  <c r="BJ190" i="2"/>
  <c r="BL190" i="2"/>
  <c r="BV190" i="2"/>
  <c r="BZ190" i="2"/>
  <c r="CB190" i="2"/>
  <c r="AN191" i="2"/>
  <c r="AP191" i="2"/>
  <c r="BT191" i="2" s="1"/>
  <c r="AS191" i="2"/>
  <c r="AT191" i="2"/>
  <c r="AU191" i="2"/>
  <c r="AV191" i="2"/>
  <c r="AW191" i="2"/>
  <c r="BD191" i="2"/>
  <c r="BF191" i="2"/>
  <c r="BJ191" i="2"/>
  <c r="BL191" i="2"/>
  <c r="BV191" i="2"/>
  <c r="BZ191" i="2"/>
  <c r="CB191" i="2"/>
  <c r="AN192" i="2"/>
  <c r="AP192" i="2"/>
  <c r="BT192" i="2" s="1"/>
  <c r="AS192" i="2"/>
  <c r="AT192" i="2"/>
  <c r="AU192" i="2"/>
  <c r="AV192" i="2"/>
  <c r="AW192" i="2"/>
  <c r="BD192" i="2"/>
  <c r="BF192" i="2"/>
  <c r="BJ192" i="2"/>
  <c r="BL192" i="2"/>
  <c r="BV192" i="2"/>
  <c r="BZ192" i="2"/>
  <c r="CB192" i="2"/>
  <c r="AN193" i="2"/>
  <c r="AP193" i="2"/>
  <c r="BT193" i="2" s="1"/>
  <c r="AS193" i="2"/>
  <c r="AT193" i="2"/>
  <c r="AU193" i="2"/>
  <c r="AV193" i="2"/>
  <c r="AW193" i="2"/>
  <c r="BD193" i="2"/>
  <c r="BF193" i="2"/>
  <c r="BJ193" i="2"/>
  <c r="BL193" i="2"/>
  <c r="BV193" i="2"/>
  <c r="BZ193" i="2"/>
  <c r="CB193" i="2"/>
  <c r="AN194" i="2"/>
  <c r="AP194" i="2"/>
  <c r="BT194" i="2" s="1"/>
  <c r="AS194" i="2"/>
  <c r="AT194" i="2"/>
  <c r="AU194" i="2"/>
  <c r="AV194" i="2"/>
  <c r="AW194" i="2"/>
  <c r="BD194" i="2"/>
  <c r="BF194" i="2"/>
  <c r="BJ194" i="2"/>
  <c r="BL194" i="2"/>
  <c r="BV194" i="2"/>
  <c r="BZ194" i="2"/>
  <c r="CB194" i="2"/>
  <c r="AN195" i="2"/>
  <c r="AP195" i="2"/>
  <c r="BT195" i="2" s="1"/>
  <c r="AS195" i="2"/>
  <c r="AT195" i="2"/>
  <c r="AU195" i="2"/>
  <c r="AV195" i="2"/>
  <c r="AW195" i="2"/>
  <c r="BD195" i="2"/>
  <c r="BF195" i="2"/>
  <c r="BI195" i="2"/>
  <c r="BJ195" i="2"/>
  <c r="BL195" i="2"/>
  <c r="BV195" i="2"/>
  <c r="BZ195" i="2"/>
  <c r="CB195" i="2"/>
  <c r="AN196" i="2"/>
  <c r="AP196" i="2"/>
  <c r="BT196" i="2" s="1"/>
  <c r="AS196" i="2"/>
  <c r="AT196" i="2"/>
  <c r="AU196" i="2"/>
  <c r="AV196" i="2"/>
  <c r="AW196" i="2"/>
  <c r="BD196" i="2"/>
  <c r="BF196" i="2"/>
  <c r="BJ196" i="2"/>
  <c r="BL196" i="2"/>
  <c r="BV196" i="2"/>
  <c r="BZ196" i="2"/>
  <c r="CB196" i="2"/>
  <c r="AN197" i="2"/>
  <c r="AP197" i="2"/>
  <c r="BT197" i="2" s="1"/>
  <c r="AS197" i="2"/>
  <c r="AT197" i="2"/>
  <c r="AU197" i="2"/>
  <c r="AV197" i="2"/>
  <c r="AW197" i="2"/>
  <c r="BD197" i="2"/>
  <c r="BF197" i="2"/>
  <c r="BJ197" i="2"/>
  <c r="BL197" i="2"/>
  <c r="BV197" i="2"/>
  <c r="BZ197" i="2"/>
  <c r="CB197" i="2"/>
  <c r="AN198" i="2"/>
  <c r="AP198" i="2"/>
  <c r="BT198" i="2" s="1"/>
  <c r="AS198" i="2"/>
  <c r="AT198" i="2"/>
  <c r="AU198" i="2"/>
  <c r="AV198" i="2"/>
  <c r="AW198" i="2"/>
  <c r="BD198" i="2"/>
  <c r="BF198" i="2"/>
  <c r="BJ198" i="2"/>
  <c r="BL198" i="2"/>
  <c r="BV198" i="2"/>
  <c r="BZ198" i="2"/>
  <c r="CB198" i="2"/>
  <c r="AN199" i="2"/>
  <c r="AP199" i="2"/>
  <c r="BT199" i="2" s="1"/>
  <c r="AS199" i="2"/>
  <c r="AT199" i="2"/>
  <c r="AU199" i="2"/>
  <c r="AV199" i="2"/>
  <c r="AW199" i="2"/>
  <c r="BD199" i="2"/>
  <c r="BF199" i="2"/>
  <c r="BJ199" i="2"/>
  <c r="BL199" i="2"/>
  <c r="BV199" i="2"/>
  <c r="BZ199" i="2"/>
  <c r="CB199" i="2"/>
  <c r="AN200" i="2"/>
  <c r="AP200" i="2"/>
  <c r="BT200" i="2" s="1"/>
  <c r="AS200" i="2"/>
  <c r="AT200" i="2"/>
  <c r="AU200" i="2"/>
  <c r="AV200" i="2"/>
  <c r="AW200" i="2"/>
  <c r="BD200" i="2"/>
  <c r="BF200" i="2"/>
  <c r="BJ200" i="2"/>
  <c r="BL200" i="2"/>
  <c r="BV200" i="2"/>
  <c r="BZ200" i="2"/>
  <c r="CB200" i="2"/>
  <c r="AN201" i="2"/>
  <c r="AP201" i="2"/>
  <c r="BT201" i="2" s="1"/>
  <c r="AS201" i="2"/>
  <c r="AT201" i="2"/>
  <c r="AU201" i="2"/>
  <c r="AV201" i="2"/>
  <c r="AW201" i="2"/>
  <c r="BD201" i="2"/>
  <c r="BF201" i="2"/>
  <c r="BJ201" i="2"/>
  <c r="BL201" i="2"/>
  <c r="BV201" i="2"/>
  <c r="BZ201" i="2"/>
  <c r="CB201" i="2"/>
  <c r="AN202" i="2"/>
  <c r="AP202" i="2"/>
  <c r="BT202" i="2" s="1"/>
  <c r="AS202" i="2"/>
  <c r="AT202" i="2"/>
  <c r="AU202" i="2"/>
  <c r="AV202" i="2"/>
  <c r="AW202" i="2"/>
  <c r="BD202" i="2"/>
  <c r="BF202" i="2"/>
  <c r="BJ202" i="2"/>
  <c r="BL202" i="2"/>
  <c r="BV202" i="2"/>
  <c r="BZ202" i="2"/>
  <c r="CB202" i="2"/>
  <c r="AN203" i="2"/>
  <c r="AP203" i="2"/>
  <c r="BT203" i="2" s="1"/>
  <c r="AS203" i="2"/>
  <c r="AT203" i="2"/>
  <c r="AU203" i="2"/>
  <c r="AV203" i="2"/>
  <c r="AW203" i="2"/>
  <c r="BD203" i="2"/>
  <c r="BF203" i="2"/>
  <c r="BI203" i="2"/>
  <c r="BJ203" i="2"/>
  <c r="BL203" i="2"/>
  <c r="BV203" i="2"/>
  <c r="BZ203" i="2"/>
  <c r="CB203" i="2"/>
  <c r="AN204" i="2"/>
  <c r="AP204" i="2"/>
  <c r="BT204" i="2" s="1"/>
  <c r="AS204" i="2"/>
  <c r="AT204" i="2"/>
  <c r="AU204" i="2"/>
  <c r="AV204" i="2"/>
  <c r="AW204" i="2"/>
  <c r="BD204" i="2"/>
  <c r="BF204" i="2"/>
  <c r="BJ204" i="2"/>
  <c r="BL204" i="2"/>
  <c r="BV204" i="2"/>
  <c r="BZ204" i="2"/>
  <c r="CB204" i="2"/>
  <c r="AN205" i="2"/>
  <c r="AP205" i="2"/>
  <c r="BT205" i="2" s="1"/>
  <c r="AS205" i="2"/>
  <c r="AT205" i="2"/>
  <c r="AU205" i="2"/>
  <c r="AV205" i="2"/>
  <c r="AW205" i="2"/>
  <c r="BD205" i="2"/>
  <c r="BF205" i="2"/>
  <c r="BJ205" i="2"/>
  <c r="BL205" i="2"/>
  <c r="BV205" i="2"/>
  <c r="BZ205" i="2"/>
  <c r="CB205" i="2"/>
  <c r="AN206" i="2"/>
  <c r="AP206" i="2"/>
  <c r="BT206" i="2" s="1"/>
  <c r="AS206" i="2"/>
  <c r="AT206" i="2"/>
  <c r="AU206" i="2"/>
  <c r="AV206" i="2"/>
  <c r="AW206" i="2"/>
  <c r="BD206" i="2"/>
  <c r="BF206" i="2"/>
  <c r="BJ206" i="2"/>
  <c r="BL206" i="2"/>
  <c r="BV206" i="2"/>
  <c r="BZ206" i="2"/>
  <c r="CB206" i="2"/>
  <c r="AN207" i="2"/>
  <c r="AP207" i="2"/>
  <c r="BT207" i="2" s="1"/>
  <c r="AS207" i="2"/>
  <c r="AT207" i="2"/>
  <c r="AU207" i="2"/>
  <c r="AV207" i="2"/>
  <c r="AW207" i="2"/>
  <c r="BD207" i="2"/>
  <c r="BF207" i="2"/>
  <c r="BJ207" i="2"/>
  <c r="BL207" i="2"/>
  <c r="BV207" i="2"/>
  <c r="BZ207" i="2"/>
  <c r="CB207" i="2"/>
  <c r="AN208" i="2"/>
  <c r="AP208" i="2"/>
  <c r="BT208" i="2" s="1"/>
  <c r="AS208" i="2"/>
  <c r="AT208" i="2"/>
  <c r="AU208" i="2"/>
  <c r="AV208" i="2"/>
  <c r="AW208" i="2"/>
  <c r="BD208" i="2"/>
  <c r="BF208" i="2"/>
  <c r="BJ208" i="2"/>
  <c r="BL208" i="2"/>
  <c r="BV208" i="2"/>
  <c r="BZ208" i="2"/>
  <c r="CB208" i="2"/>
  <c r="AN209" i="2"/>
  <c r="AP209" i="2"/>
  <c r="BT209" i="2" s="1"/>
  <c r="AS209" i="2"/>
  <c r="AT209" i="2"/>
  <c r="AU209" i="2"/>
  <c r="AV209" i="2"/>
  <c r="AW209" i="2"/>
  <c r="BD209" i="2"/>
  <c r="BF209" i="2"/>
  <c r="BJ209" i="2"/>
  <c r="BL209" i="2"/>
  <c r="BV209" i="2"/>
  <c r="BZ209" i="2"/>
  <c r="CB209" i="2"/>
  <c r="AN210" i="2"/>
  <c r="AP210" i="2"/>
  <c r="BT210" i="2" s="1"/>
  <c r="AS210" i="2"/>
  <c r="AT210" i="2"/>
  <c r="AU210" i="2"/>
  <c r="AV210" i="2"/>
  <c r="AW210" i="2"/>
  <c r="BD210" i="2"/>
  <c r="BF210" i="2"/>
  <c r="BJ210" i="2"/>
  <c r="BL210" i="2"/>
  <c r="BV210" i="2"/>
  <c r="BZ210" i="2"/>
  <c r="CB210" i="2"/>
  <c r="AN211" i="2"/>
  <c r="AP211" i="2"/>
  <c r="BT211" i="2" s="1"/>
  <c r="AS211" i="2"/>
  <c r="AT211" i="2"/>
  <c r="AU211" i="2"/>
  <c r="AV211" i="2"/>
  <c r="AW211" i="2"/>
  <c r="BD211" i="2"/>
  <c r="BF211" i="2"/>
  <c r="BI211" i="2"/>
  <c r="BJ211" i="2"/>
  <c r="BL211" i="2"/>
  <c r="BV211" i="2"/>
  <c r="BZ211" i="2"/>
  <c r="CB211" i="2"/>
  <c r="AN212" i="2"/>
  <c r="AP212" i="2"/>
  <c r="BT212" i="2" s="1"/>
  <c r="AS212" i="2"/>
  <c r="AT212" i="2"/>
  <c r="AU212" i="2"/>
  <c r="AV212" i="2"/>
  <c r="AW212" i="2"/>
  <c r="BD212" i="2"/>
  <c r="BF212" i="2"/>
  <c r="BJ212" i="2"/>
  <c r="BL212" i="2"/>
  <c r="BV212" i="2"/>
  <c r="BZ212" i="2"/>
  <c r="CB212" i="2"/>
  <c r="AN213" i="2"/>
  <c r="AP213" i="2"/>
  <c r="BT213" i="2" s="1"/>
  <c r="AS213" i="2"/>
  <c r="AT213" i="2"/>
  <c r="AU213" i="2"/>
  <c r="AV213" i="2"/>
  <c r="AW213" i="2"/>
  <c r="BD213" i="2"/>
  <c r="BF213" i="2"/>
  <c r="BJ213" i="2"/>
  <c r="BL213" i="2"/>
  <c r="BV213" i="2"/>
  <c r="BZ213" i="2"/>
  <c r="CB213" i="2"/>
  <c r="AN214" i="2"/>
  <c r="AP214" i="2"/>
  <c r="BT214" i="2" s="1"/>
  <c r="AS214" i="2"/>
  <c r="AT214" i="2"/>
  <c r="AU214" i="2"/>
  <c r="AV214" i="2"/>
  <c r="AW214" i="2"/>
  <c r="BD214" i="2"/>
  <c r="BF214" i="2"/>
  <c r="BJ214" i="2"/>
  <c r="BL214" i="2"/>
  <c r="BV214" i="2"/>
  <c r="BZ214" i="2"/>
  <c r="CB214" i="2"/>
  <c r="AN215" i="2"/>
  <c r="AP215" i="2"/>
  <c r="BT215" i="2" s="1"/>
  <c r="AS215" i="2"/>
  <c r="AT215" i="2"/>
  <c r="AU215" i="2"/>
  <c r="AV215" i="2"/>
  <c r="AW215" i="2"/>
  <c r="BD215" i="2"/>
  <c r="BF215" i="2"/>
  <c r="BJ215" i="2"/>
  <c r="BL215" i="2"/>
  <c r="BV215" i="2"/>
  <c r="BZ215" i="2"/>
  <c r="CB215" i="2"/>
  <c r="AN216" i="2"/>
  <c r="AP216" i="2"/>
  <c r="BT216" i="2" s="1"/>
  <c r="AS216" i="2"/>
  <c r="AT216" i="2"/>
  <c r="AU216" i="2"/>
  <c r="AV216" i="2"/>
  <c r="AW216" i="2"/>
  <c r="BD216" i="2"/>
  <c r="BF216" i="2"/>
  <c r="BJ216" i="2"/>
  <c r="BL216" i="2"/>
  <c r="BV216" i="2"/>
  <c r="BZ216" i="2"/>
  <c r="CB216" i="2"/>
  <c r="AN217" i="2"/>
  <c r="AP217" i="2"/>
  <c r="BT217" i="2" s="1"/>
  <c r="AS217" i="2"/>
  <c r="AT217" i="2"/>
  <c r="AU217" i="2"/>
  <c r="AV217" i="2"/>
  <c r="AW217" i="2"/>
  <c r="BD217" i="2"/>
  <c r="BF217" i="2"/>
  <c r="BJ217" i="2"/>
  <c r="BL217" i="2"/>
  <c r="BV217" i="2"/>
  <c r="BZ217" i="2"/>
  <c r="CB217" i="2"/>
  <c r="AN218" i="2"/>
  <c r="AP218" i="2"/>
  <c r="BT218" i="2" s="1"/>
  <c r="AS218" i="2"/>
  <c r="AT218" i="2"/>
  <c r="AU218" i="2"/>
  <c r="AV218" i="2"/>
  <c r="AW218" i="2"/>
  <c r="BD218" i="2"/>
  <c r="BF218" i="2"/>
  <c r="BJ218" i="2"/>
  <c r="BL218" i="2"/>
  <c r="BV218" i="2"/>
  <c r="BZ218" i="2"/>
  <c r="CB218" i="2"/>
  <c r="AN236" i="2"/>
  <c r="AP236" i="2"/>
  <c r="BT236" i="2" s="1"/>
  <c r="AS236" i="2"/>
  <c r="AT236" i="2"/>
  <c r="AU236" i="2"/>
  <c r="AV236" i="2"/>
  <c r="AW236" i="2"/>
  <c r="BD236" i="2"/>
  <c r="BF236" i="2"/>
  <c r="BJ236" i="2"/>
  <c r="BL236" i="2"/>
  <c r="BV236" i="2"/>
  <c r="BZ236" i="2"/>
  <c r="CB236" i="2"/>
  <c r="AN237" i="2"/>
  <c r="AP237" i="2"/>
  <c r="BT237" i="2" s="1"/>
  <c r="AS237" i="2"/>
  <c r="AT237" i="2"/>
  <c r="AU237" i="2"/>
  <c r="AV237" i="2"/>
  <c r="AW237" i="2"/>
  <c r="BD237" i="2"/>
  <c r="BF237" i="2"/>
  <c r="BJ237" i="2"/>
  <c r="BL237" i="2"/>
  <c r="BV237" i="2"/>
  <c r="BZ237" i="2"/>
  <c r="CB237" i="2"/>
  <c r="AN238" i="2"/>
  <c r="AP238" i="2"/>
  <c r="BT238" i="2" s="1"/>
  <c r="AS238" i="2"/>
  <c r="AT238" i="2"/>
  <c r="AU238" i="2"/>
  <c r="AV238" i="2"/>
  <c r="AW238" i="2"/>
  <c r="BD238" i="2"/>
  <c r="BF238" i="2"/>
  <c r="BJ238" i="2"/>
  <c r="BL238" i="2"/>
  <c r="BV238" i="2"/>
  <c r="BZ238" i="2"/>
  <c r="CB238" i="2"/>
  <c r="AN239" i="2"/>
  <c r="AP239" i="2"/>
  <c r="BT239" i="2" s="1"/>
  <c r="AS239" i="2"/>
  <c r="AT239" i="2"/>
  <c r="AU239" i="2"/>
  <c r="AV239" i="2"/>
  <c r="AW239" i="2"/>
  <c r="BD239" i="2"/>
  <c r="BF239" i="2"/>
  <c r="BJ239" i="2"/>
  <c r="BL239" i="2"/>
  <c r="BV239" i="2"/>
  <c r="BZ239" i="2"/>
  <c r="CB239" i="2"/>
  <c r="AN240" i="2"/>
  <c r="AP240" i="2"/>
  <c r="BT240" i="2" s="1"/>
  <c r="AS240" i="2"/>
  <c r="AT240" i="2"/>
  <c r="AU240" i="2"/>
  <c r="AV240" i="2"/>
  <c r="AW240" i="2"/>
  <c r="BD240" i="2"/>
  <c r="BF240" i="2"/>
  <c r="BJ240" i="2"/>
  <c r="BL240" i="2"/>
  <c r="BV240" i="2"/>
  <c r="BZ240" i="2"/>
  <c r="CB240" i="2"/>
  <c r="AN247" i="2"/>
  <c r="AP247" i="2"/>
  <c r="BT247" i="2" s="1"/>
  <c r="AS247" i="2"/>
  <c r="AT247" i="2"/>
  <c r="AU247" i="2"/>
  <c r="AV247" i="2"/>
  <c r="AW247" i="2"/>
  <c r="BD247" i="2"/>
  <c r="BF247" i="2"/>
  <c r="BJ247" i="2"/>
  <c r="BL247" i="2"/>
  <c r="BV247" i="2"/>
  <c r="BZ247" i="2"/>
  <c r="CB247" i="2"/>
  <c r="AN258" i="2"/>
  <c r="AP258" i="2"/>
  <c r="BT258" i="2" s="1"/>
  <c r="AS258" i="2"/>
  <c r="AT258" i="2"/>
  <c r="AU258" i="2"/>
  <c r="AV258" i="2"/>
  <c r="AW258" i="2"/>
  <c r="BD258" i="2"/>
  <c r="BF258" i="2"/>
  <c r="BJ258" i="2"/>
  <c r="BL258" i="2"/>
  <c r="BV258" i="2"/>
  <c r="BZ258" i="2"/>
  <c r="CB258" i="2"/>
  <c r="AN262" i="2"/>
  <c r="AP262" i="2"/>
  <c r="BT262" i="2" s="1"/>
  <c r="AS262" i="2"/>
  <c r="AT262" i="2"/>
  <c r="AU262" i="2"/>
  <c r="AV262" i="2"/>
  <c r="AW262" i="2"/>
  <c r="BD262" i="2"/>
  <c r="BF262" i="2"/>
  <c r="BJ262" i="2"/>
  <c r="BL262" i="2"/>
  <c r="BV262" i="2"/>
  <c r="BZ262" i="2"/>
  <c r="CB262" i="2"/>
  <c r="AN263" i="2"/>
  <c r="AP263" i="2"/>
  <c r="BT263" i="2" s="1"/>
  <c r="AS263" i="2"/>
  <c r="AT263" i="2"/>
  <c r="AU263" i="2"/>
  <c r="AV263" i="2"/>
  <c r="AW263" i="2"/>
  <c r="BD263" i="2"/>
  <c r="BF263" i="2"/>
  <c r="BI263" i="2"/>
  <c r="BJ263" i="2"/>
  <c r="BL263" i="2"/>
  <c r="BV263" i="2"/>
  <c r="BZ263" i="2"/>
  <c r="CB263" i="2"/>
  <c r="AN264" i="2"/>
  <c r="AP264" i="2"/>
  <c r="BT264" i="2" s="1"/>
  <c r="AS264" i="2"/>
  <c r="AT264" i="2"/>
  <c r="AU264" i="2"/>
  <c r="AV264" i="2"/>
  <c r="AW264" i="2"/>
  <c r="BD264" i="2"/>
  <c r="BF264" i="2"/>
  <c r="BI264" i="2"/>
  <c r="BJ264" i="2"/>
  <c r="BL264" i="2"/>
  <c r="BV264" i="2"/>
  <c r="BZ264" i="2"/>
  <c r="CB264" i="2"/>
  <c r="AN265" i="2"/>
  <c r="AP265" i="2"/>
  <c r="BT265" i="2" s="1"/>
  <c r="AS265" i="2"/>
  <c r="AT265" i="2"/>
  <c r="AU265" i="2"/>
  <c r="AV265" i="2"/>
  <c r="AW265" i="2"/>
  <c r="BD265" i="2"/>
  <c r="BF265" i="2"/>
  <c r="BJ265" i="2"/>
  <c r="BL265" i="2"/>
  <c r="BV265" i="2"/>
  <c r="BZ265" i="2"/>
  <c r="CB265" i="2"/>
  <c r="AN266" i="2"/>
  <c r="AP266" i="2"/>
  <c r="BT266" i="2" s="1"/>
  <c r="AS266" i="2"/>
  <c r="AT266" i="2"/>
  <c r="AU266" i="2"/>
  <c r="AV266" i="2"/>
  <c r="AW266" i="2"/>
  <c r="BD266" i="2"/>
  <c r="BF266" i="2"/>
  <c r="BJ266" i="2"/>
  <c r="BL266" i="2"/>
  <c r="BV266" i="2"/>
  <c r="BZ266" i="2"/>
  <c r="CB266" i="2"/>
  <c r="AN267" i="2"/>
  <c r="AP267" i="2"/>
  <c r="BT267" i="2" s="1"/>
  <c r="AS267" i="2"/>
  <c r="AT267" i="2"/>
  <c r="AU267" i="2"/>
  <c r="AV267" i="2"/>
  <c r="AW267" i="2"/>
  <c r="BD267" i="2"/>
  <c r="BF267" i="2"/>
  <c r="BJ267" i="2"/>
  <c r="BL267" i="2"/>
  <c r="BV267" i="2"/>
  <c r="BZ267" i="2"/>
  <c r="CB267" i="2"/>
  <c r="AN268" i="2"/>
  <c r="AP268" i="2"/>
  <c r="BT268" i="2" s="1"/>
  <c r="AS268" i="2"/>
  <c r="AT268" i="2"/>
  <c r="AU268" i="2"/>
  <c r="AV268" i="2"/>
  <c r="AW268" i="2"/>
  <c r="BD268" i="2"/>
  <c r="BF268" i="2"/>
  <c r="BJ268" i="2"/>
  <c r="BL268" i="2"/>
  <c r="BV268" i="2"/>
  <c r="BZ268" i="2"/>
  <c r="CB268" i="2"/>
  <c r="AN269" i="2"/>
  <c r="AP269" i="2"/>
  <c r="BT269" i="2" s="1"/>
  <c r="AS269" i="2"/>
  <c r="AT269" i="2"/>
  <c r="AU269" i="2"/>
  <c r="AV269" i="2"/>
  <c r="AW269" i="2"/>
  <c r="BD269" i="2"/>
  <c r="BF269" i="2"/>
  <c r="BJ269" i="2"/>
  <c r="BL269" i="2"/>
  <c r="BV269" i="2"/>
  <c r="BZ269" i="2"/>
  <c r="CB269" i="2"/>
  <c r="AN270" i="2"/>
  <c r="AP270" i="2"/>
  <c r="BT270" i="2" s="1"/>
  <c r="AS270" i="2"/>
  <c r="AT270" i="2"/>
  <c r="AU270" i="2"/>
  <c r="AV270" i="2"/>
  <c r="AW270" i="2"/>
  <c r="BD270" i="2"/>
  <c r="BF270" i="2"/>
  <c r="BJ270" i="2"/>
  <c r="BL270" i="2"/>
  <c r="BV270" i="2"/>
  <c r="BZ270" i="2"/>
  <c r="CB270" i="2"/>
  <c r="AN271" i="2"/>
  <c r="AP271" i="2"/>
  <c r="BT271" i="2" s="1"/>
  <c r="AS271" i="2"/>
  <c r="AT271" i="2"/>
  <c r="AU271" i="2"/>
  <c r="AV271" i="2"/>
  <c r="AW271" i="2"/>
  <c r="BD271" i="2"/>
  <c r="BF271" i="2"/>
  <c r="BI271" i="2"/>
  <c r="BJ271" i="2"/>
  <c r="BL271" i="2"/>
  <c r="BV271" i="2"/>
  <c r="BZ271" i="2"/>
  <c r="CB271" i="2"/>
  <c r="AN272" i="2"/>
  <c r="AP272" i="2"/>
  <c r="BT272" i="2" s="1"/>
  <c r="AS272" i="2"/>
  <c r="AT272" i="2"/>
  <c r="AU272" i="2"/>
  <c r="AV272" i="2"/>
  <c r="AW272" i="2"/>
  <c r="BD272" i="2"/>
  <c r="BF272" i="2"/>
  <c r="BJ272" i="2"/>
  <c r="BL272" i="2"/>
  <c r="BV272" i="2"/>
  <c r="BZ272" i="2"/>
  <c r="CB272" i="2"/>
  <c r="AN273" i="2"/>
  <c r="AP273" i="2"/>
  <c r="BT273" i="2" s="1"/>
  <c r="AS273" i="2"/>
  <c r="AT273" i="2"/>
  <c r="AU273" i="2"/>
  <c r="AV273" i="2"/>
  <c r="AW273" i="2"/>
  <c r="BD273" i="2"/>
  <c r="BF273" i="2"/>
  <c r="BJ273" i="2"/>
  <c r="BL273" i="2"/>
  <c r="BV273" i="2"/>
  <c r="BZ273" i="2"/>
  <c r="CB273" i="2"/>
  <c r="AN274" i="2"/>
  <c r="AP274" i="2"/>
  <c r="BT274" i="2" s="1"/>
  <c r="AS274" i="2"/>
  <c r="AT274" i="2"/>
  <c r="AU274" i="2"/>
  <c r="AV274" i="2"/>
  <c r="AW274" i="2"/>
  <c r="BD274" i="2"/>
  <c r="BF274" i="2"/>
  <c r="BJ274" i="2"/>
  <c r="BL274" i="2"/>
  <c r="BV274" i="2"/>
  <c r="BZ274" i="2"/>
  <c r="CB274" i="2"/>
  <c r="AN275" i="2"/>
  <c r="AP275" i="2"/>
  <c r="BT275" i="2" s="1"/>
  <c r="AS275" i="2"/>
  <c r="AT275" i="2"/>
  <c r="AU275" i="2"/>
  <c r="AV275" i="2"/>
  <c r="AW275" i="2"/>
  <c r="BD275" i="2"/>
  <c r="BF275" i="2"/>
  <c r="BJ275" i="2"/>
  <c r="BL275" i="2"/>
  <c r="BV275" i="2"/>
  <c r="BZ275" i="2"/>
  <c r="CB275" i="2"/>
  <c r="AN276" i="2"/>
  <c r="AP276" i="2"/>
  <c r="BT276" i="2" s="1"/>
  <c r="AS276" i="2"/>
  <c r="AT276" i="2"/>
  <c r="AU276" i="2"/>
  <c r="AV276" i="2"/>
  <c r="AW276" i="2"/>
  <c r="BD276" i="2"/>
  <c r="BF276" i="2"/>
  <c r="BJ276" i="2"/>
  <c r="BL276" i="2"/>
  <c r="BV276" i="2"/>
  <c r="BZ276" i="2"/>
  <c r="CB276" i="2"/>
  <c r="AN277" i="2"/>
  <c r="AP277" i="2"/>
  <c r="BT277" i="2" s="1"/>
  <c r="AS277" i="2"/>
  <c r="AT277" i="2"/>
  <c r="AU277" i="2"/>
  <c r="AV277" i="2"/>
  <c r="AW277" i="2"/>
  <c r="BD277" i="2"/>
  <c r="BF277" i="2"/>
  <c r="BJ277" i="2"/>
  <c r="BL277" i="2"/>
  <c r="BV277" i="2"/>
  <c r="BZ277" i="2"/>
  <c r="CB277" i="2"/>
  <c r="AN278" i="2"/>
  <c r="AP278" i="2"/>
  <c r="BT278" i="2" s="1"/>
  <c r="AS278" i="2"/>
  <c r="AT278" i="2"/>
  <c r="AU278" i="2"/>
  <c r="AV278" i="2"/>
  <c r="AW278" i="2"/>
  <c r="BD278" i="2"/>
  <c r="BF278" i="2"/>
  <c r="BJ278" i="2"/>
  <c r="BL278" i="2"/>
  <c r="BV278" i="2"/>
  <c r="BZ278" i="2"/>
  <c r="CB278" i="2"/>
  <c r="AN279" i="2"/>
  <c r="AP279" i="2"/>
  <c r="BT279" i="2" s="1"/>
  <c r="AS279" i="2"/>
  <c r="AT279" i="2"/>
  <c r="AU279" i="2"/>
  <c r="AV279" i="2"/>
  <c r="AW279" i="2"/>
  <c r="BD279" i="2"/>
  <c r="BF279" i="2"/>
  <c r="BI279" i="2"/>
  <c r="BJ279" i="2"/>
  <c r="BL279" i="2"/>
  <c r="BV279" i="2"/>
  <c r="BZ279" i="2"/>
  <c r="CB279" i="2"/>
  <c r="AN280" i="2"/>
  <c r="AP280" i="2"/>
  <c r="BT280" i="2" s="1"/>
  <c r="AS280" i="2"/>
  <c r="AT280" i="2"/>
  <c r="AU280" i="2"/>
  <c r="AV280" i="2"/>
  <c r="AW280" i="2"/>
  <c r="BD280" i="2"/>
  <c r="BF280" i="2"/>
  <c r="BJ280" i="2"/>
  <c r="BL280" i="2"/>
  <c r="BV280" i="2"/>
  <c r="BZ280" i="2"/>
  <c r="CB280" i="2"/>
  <c r="AN286" i="2"/>
  <c r="AP286" i="2"/>
  <c r="BT286" i="2" s="1"/>
  <c r="AT286" i="2"/>
  <c r="AU286" i="2"/>
  <c r="AV286" i="2"/>
  <c r="AW286" i="2"/>
  <c r="BD286" i="2"/>
  <c r="BF286" i="2"/>
  <c r="BI286" i="2"/>
  <c r="BJ286" i="2"/>
  <c r="BL286" i="2"/>
  <c r="BV286" i="2"/>
  <c r="BZ286" i="2"/>
  <c r="CB286" i="2"/>
  <c r="AN287" i="2"/>
  <c r="AP287" i="2"/>
  <c r="BT287" i="2" s="1"/>
  <c r="AS287" i="2"/>
  <c r="AT287" i="2"/>
  <c r="AU287" i="2"/>
  <c r="AV287" i="2"/>
  <c r="AW287" i="2"/>
  <c r="BD287" i="2"/>
  <c r="BF287" i="2"/>
  <c r="BJ287" i="2"/>
  <c r="BL287" i="2"/>
  <c r="BV287" i="2"/>
  <c r="BZ287" i="2"/>
  <c r="CB287" i="2"/>
  <c r="AN288" i="2"/>
  <c r="AP288" i="2"/>
  <c r="BT288" i="2" s="1"/>
  <c r="AS288" i="2"/>
  <c r="AT288" i="2"/>
  <c r="AU288" i="2"/>
  <c r="AV288" i="2"/>
  <c r="AW288" i="2"/>
  <c r="BD288" i="2"/>
  <c r="BF288" i="2"/>
  <c r="BJ288" i="2"/>
  <c r="BL288" i="2"/>
  <c r="BV288" i="2"/>
  <c r="BZ288" i="2"/>
  <c r="CB288" i="2"/>
  <c r="AN289" i="2"/>
  <c r="AP289" i="2"/>
  <c r="BT289" i="2" s="1"/>
  <c r="AS289" i="2"/>
  <c r="AT289" i="2"/>
  <c r="AU289" i="2"/>
  <c r="AV289" i="2"/>
  <c r="AW289" i="2"/>
  <c r="BD289" i="2"/>
  <c r="BF289" i="2"/>
  <c r="BJ289" i="2"/>
  <c r="BL289" i="2"/>
  <c r="BV289" i="2"/>
  <c r="BZ289" i="2"/>
  <c r="CB289" i="2"/>
  <c r="AN290" i="2"/>
  <c r="AP290" i="2"/>
  <c r="BT290" i="2" s="1"/>
  <c r="AS290" i="2"/>
  <c r="AT290" i="2"/>
  <c r="AU290" i="2"/>
  <c r="AV290" i="2"/>
  <c r="AW290" i="2"/>
  <c r="BD290" i="2"/>
  <c r="BF290" i="2"/>
  <c r="BI290" i="2"/>
  <c r="BJ290" i="2"/>
  <c r="BL290" i="2"/>
  <c r="BV290" i="2"/>
  <c r="BZ290" i="2"/>
  <c r="CB290" i="2"/>
  <c r="AN291" i="2"/>
  <c r="AP291" i="2"/>
  <c r="BT291" i="2" s="1"/>
  <c r="AS291" i="2"/>
  <c r="AT291" i="2"/>
  <c r="AU291" i="2"/>
  <c r="AV291" i="2"/>
  <c r="AW291" i="2"/>
  <c r="BD291" i="2"/>
  <c r="BF291" i="2"/>
  <c r="BI291" i="2"/>
  <c r="BJ291" i="2"/>
  <c r="BL291" i="2"/>
  <c r="BV291" i="2"/>
  <c r="BZ291" i="2"/>
  <c r="CB291" i="2"/>
  <c r="AN292" i="2"/>
  <c r="AP292" i="2"/>
  <c r="BT292" i="2" s="1"/>
  <c r="AS292" i="2"/>
  <c r="AT292" i="2"/>
  <c r="AU292" i="2"/>
  <c r="AV292" i="2"/>
  <c r="AW292" i="2"/>
  <c r="BD292" i="2"/>
  <c r="BF292" i="2"/>
  <c r="BJ292" i="2"/>
  <c r="BL292" i="2"/>
  <c r="BV292" i="2"/>
  <c r="BZ292" i="2"/>
  <c r="CB292" i="2"/>
  <c r="AN293" i="2"/>
  <c r="AP293" i="2"/>
  <c r="BT293" i="2" s="1"/>
  <c r="AS293" i="2"/>
  <c r="AT293" i="2"/>
  <c r="AU293" i="2"/>
  <c r="AV293" i="2"/>
  <c r="AW293" i="2"/>
  <c r="BD293" i="2"/>
  <c r="BF293" i="2"/>
  <c r="BJ293" i="2"/>
  <c r="BL293" i="2"/>
  <c r="BV293" i="2"/>
  <c r="BZ293" i="2"/>
  <c r="CB293" i="2"/>
  <c r="AN294" i="2"/>
  <c r="AP294" i="2"/>
  <c r="BT294" i="2" s="1"/>
  <c r="AS294" i="2"/>
  <c r="AT294" i="2"/>
  <c r="AU294" i="2"/>
  <c r="AV294" i="2"/>
  <c r="AW294" i="2"/>
  <c r="BD294" i="2"/>
  <c r="BF294" i="2"/>
  <c r="BJ294" i="2"/>
  <c r="BL294" i="2"/>
  <c r="BV294" i="2"/>
  <c r="BZ294" i="2"/>
  <c r="CB294" i="2"/>
  <c r="AN295" i="2"/>
  <c r="AP295" i="2"/>
  <c r="BT295" i="2" s="1"/>
  <c r="AS295" i="2"/>
  <c r="AT295" i="2"/>
  <c r="AU295" i="2"/>
  <c r="AV295" i="2"/>
  <c r="AW295" i="2"/>
  <c r="BD295" i="2"/>
  <c r="BF295" i="2"/>
  <c r="BJ295" i="2"/>
  <c r="BL295" i="2"/>
  <c r="BV295" i="2"/>
  <c r="BZ295" i="2"/>
  <c r="CB295" i="2"/>
  <c r="AN296" i="2"/>
  <c r="AP296" i="2"/>
  <c r="BT296" i="2" s="1"/>
  <c r="AS296" i="2"/>
  <c r="AT296" i="2"/>
  <c r="AU296" i="2"/>
  <c r="AV296" i="2"/>
  <c r="AW296" i="2"/>
  <c r="BD296" i="2"/>
  <c r="BF296" i="2"/>
  <c r="BJ296" i="2"/>
  <c r="BL296" i="2"/>
  <c r="BV296" i="2"/>
  <c r="BZ296" i="2"/>
  <c r="CB296" i="2"/>
  <c r="AN298" i="2"/>
  <c r="AP298" i="2"/>
  <c r="BT298" i="2" s="1"/>
  <c r="AS298" i="2"/>
  <c r="AT298" i="2"/>
  <c r="AU298" i="2"/>
  <c r="AV298" i="2"/>
  <c r="AW298" i="2"/>
  <c r="BD298" i="2"/>
  <c r="BF298" i="2"/>
  <c r="BJ298" i="2"/>
  <c r="BL298" i="2"/>
  <c r="BV298" i="2"/>
  <c r="BZ298" i="2"/>
  <c r="CB298" i="2"/>
  <c r="AN299" i="2"/>
  <c r="AP299" i="2"/>
  <c r="BT299" i="2" s="1"/>
  <c r="AS299" i="2"/>
  <c r="AT299" i="2"/>
  <c r="AU299" i="2"/>
  <c r="AV299" i="2"/>
  <c r="AW299" i="2"/>
  <c r="BD299" i="2"/>
  <c r="BF299" i="2"/>
  <c r="BJ299" i="2"/>
  <c r="BL299" i="2"/>
  <c r="BV299" i="2"/>
  <c r="BZ299" i="2"/>
  <c r="CB299" i="2"/>
  <c r="AN300" i="2"/>
  <c r="AP300" i="2"/>
  <c r="BT300" i="2" s="1"/>
  <c r="AS300" i="2"/>
  <c r="AT300" i="2"/>
  <c r="AU300" i="2"/>
  <c r="AV300" i="2"/>
  <c r="AW300" i="2"/>
  <c r="BD300" i="2"/>
  <c r="BF300" i="2"/>
  <c r="BI300" i="2"/>
  <c r="BJ300" i="2"/>
  <c r="BL300" i="2"/>
  <c r="BV300" i="2"/>
  <c r="BY300" i="2"/>
  <c r="BZ300" i="2"/>
  <c r="CB300" i="2"/>
  <c r="AN301" i="2"/>
  <c r="AP301" i="2"/>
  <c r="BT301" i="2" s="1"/>
  <c r="AS301" i="2"/>
  <c r="AT301" i="2"/>
  <c r="AU301" i="2"/>
  <c r="AV301" i="2"/>
  <c r="AW301" i="2"/>
  <c r="BD301" i="2"/>
  <c r="BF301" i="2"/>
  <c r="BI301" i="2"/>
  <c r="BJ301" i="2"/>
  <c r="BL301" i="2"/>
  <c r="BV301" i="2"/>
  <c r="BZ301" i="2"/>
  <c r="CB301" i="2"/>
  <c r="AN302" i="2"/>
  <c r="AP302" i="2"/>
  <c r="BT302" i="2" s="1"/>
  <c r="AS302" i="2"/>
  <c r="AT302" i="2"/>
  <c r="AU302" i="2"/>
  <c r="AV302" i="2"/>
  <c r="AW302" i="2"/>
  <c r="BD302" i="2"/>
  <c r="BF302" i="2"/>
  <c r="BJ302" i="2"/>
  <c r="BL302" i="2"/>
  <c r="BV302" i="2"/>
  <c r="BZ302" i="2"/>
  <c r="CB302" i="2"/>
  <c r="AN303" i="2"/>
  <c r="AP303" i="2"/>
  <c r="BT303" i="2" s="1"/>
  <c r="AS303" i="2"/>
  <c r="AT303" i="2"/>
  <c r="AU303" i="2"/>
  <c r="AV303" i="2"/>
  <c r="AW303" i="2"/>
  <c r="BD303" i="2"/>
  <c r="BF303" i="2"/>
  <c r="BJ303" i="2"/>
  <c r="BL303" i="2"/>
  <c r="BV303" i="2"/>
  <c r="BZ303" i="2"/>
  <c r="CB303" i="2"/>
  <c r="AN304" i="2"/>
  <c r="AP304" i="2"/>
  <c r="BT304" i="2" s="1"/>
  <c r="AS304" i="2"/>
  <c r="AT304" i="2"/>
  <c r="AU304" i="2"/>
  <c r="AV304" i="2"/>
  <c r="AW304" i="2"/>
  <c r="BD304" i="2"/>
  <c r="BF304" i="2"/>
  <c r="BJ304" i="2"/>
  <c r="BL304" i="2"/>
  <c r="BV304" i="2"/>
  <c r="BY304" i="2"/>
  <c r="BZ304" i="2"/>
  <c r="CB304" i="2"/>
  <c r="AN305" i="2"/>
  <c r="AP305" i="2"/>
  <c r="BT305" i="2" s="1"/>
  <c r="AS305" i="2"/>
  <c r="AT305" i="2"/>
  <c r="AU305" i="2"/>
  <c r="AV305" i="2"/>
  <c r="AW305" i="2"/>
  <c r="BD305" i="2"/>
  <c r="BF305" i="2"/>
  <c r="BJ305" i="2"/>
  <c r="BL305" i="2"/>
  <c r="BV305" i="2"/>
  <c r="BZ305" i="2"/>
  <c r="CB305" i="2"/>
  <c r="AN306" i="2"/>
  <c r="AP306" i="2"/>
  <c r="BT306" i="2" s="1"/>
  <c r="AS306" i="2"/>
  <c r="AT306" i="2"/>
  <c r="AU306" i="2"/>
  <c r="AV306" i="2"/>
  <c r="AW306" i="2"/>
  <c r="BD306" i="2"/>
  <c r="BF306" i="2"/>
  <c r="BJ306" i="2"/>
  <c r="BL306" i="2"/>
  <c r="BV306" i="2"/>
  <c r="BZ306" i="2"/>
  <c r="CB306" i="2"/>
  <c r="AN307" i="2"/>
  <c r="AP307" i="2"/>
  <c r="BT307" i="2" s="1"/>
  <c r="AS307" i="2"/>
  <c r="AT307" i="2"/>
  <c r="AU307" i="2"/>
  <c r="AV307" i="2"/>
  <c r="AW307" i="2"/>
  <c r="BD307" i="2"/>
  <c r="BF307" i="2"/>
  <c r="BJ307" i="2"/>
  <c r="BL307" i="2"/>
  <c r="BV307" i="2"/>
  <c r="BZ307" i="2"/>
  <c r="CB307" i="2"/>
  <c r="AN308" i="2"/>
  <c r="AP308" i="2"/>
  <c r="BT308" i="2" s="1"/>
  <c r="AS308" i="2"/>
  <c r="AT308" i="2"/>
  <c r="AU308" i="2"/>
  <c r="AV308" i="2"/>
  <c r="AW308" i="2"/>
  <c r="BD308" i="2"/>
  <c r="BF308" i="2"/>
  <c r="BL308" i="2"/>
  <c r="BV308" i="2"/>
  <c r="CB308" i="2"/>
  <c r="AN309" i="2"/>
  <c r="AP309" i="2"/>
  <c r="BT309" i="2" s="1"/>
  <c r="AS309" i="2"/>
  <c r="AT309" i="2"/>
  <c r="AU309" i="2"/>
  <c r="AV309" i="2"/>
  <c r="AW309" i="2"/>
  <c r="BD309" i="2"/>
  <c r="BF309" i="2"/>
  <c r="BI309" i="2"/>
  <c r="BL309" i="2"/>
  <c r="BV309" i="2"/>
  <c r="CB309" i="2"/>
  <c r="AN310" i="2"/>
  <c r="AP310" i="2"/>
  <c r="BT310" i="2" s="1"/>
  <c r="AS310" i="2"/>
  <c r="AT310" i="2"/>
  <c r="AU310" i="2"/>
  <c r="AV310" i="2"/>
  <c r="AW310" i="2"/>
  <c r="BD310" i="2"/>
  <c r="BF310" i="2"/>
  <c r="BL310" i="2"/>
  <c r="BV310" i="2"/>
  <c r="CB310" i="2"/>
  <c r="AN311" i="2"/>
  <c r="AP311" i="2"/>
  <c r="BT311" i="2" s="1"/>
  <c r="AS311" i="2"/>
  <c r="AT311" i="2"/>
  <c r="AU311" i="2"/>
  <c r="AV311" i="2"/>
  <c r="AW311" i="2"/>
  <c r="BD311" i="2"/>
  <c r="BF311" i="2"/>
  <c r="BL311" i="2"/>
  <c r="BV311" i="2"/>
  <c r="CB311" i="2"/>
  <c r="AN312" i="2"/>
  <c r="AP312" i="2"/>
  <c r="BT312" i="2" s="1"/>
  <c r="AS312" i="2"/>
  <c r="AT312" i="2"/>
  <c r="AU312" i="2"/>
  <c r="AV312" i="2"/>
  <c r="AW312" i="2"/>
  <c r="BD312" i="2"/>
  <c r="BF312" i="2"/>
  <c r="BL312" i="2"/>
  <c r="BV312" i="2"/>
  <c r="CB312" i="2"/>
  <c r="AN313" i="2"/>
  <c r="AP313" i="2"/>
  <c r="BT313" i="2" s="1"/>
  <c r="AS313" i="2"/>
  <c r="AT313" i="2"/>
  <c r="AU313" i="2"/>
  <c r="AV313" i="2"/>
  <c r="AW313" i="2"/>
  <c r="BD313" i="2"/>
  <c r="BF313" i="2"/>
  <c r="BL313" i="2"/>
  <c r="BV313" i="2"/>
  <c r="CB313" i="2"/>
  <c r="AN314" i="2"/>
  <c r="AP314" i="2"/>
  <c r="BT314" i="2" s="1"/>
  <c r="AS314" i="2"/>
  <c r="AT314" i="2"/>
  <c r="AU314" i="2"/>
  <c r="AV314" i="2"/>
  <c r="AW314" i="2"/>
  <c r="BD314" i="2"/>
  <c r="BF314" i="2"/>
  <c r="BL314" i="2"/>
  <c r="BV314" i="2"/>
  <c r="CB314" i="2"/>
  <c r="AN315" i="2"/>
  <c r="AP315" i="2"/>
  <c r="BT315" i="2" s="1"/>
  <c r="AS315" i="2"/>
  <c r="AT315" i="2"/>
  <c r="AU315" i="2"/>
  <c r="AV315" i="2"/>
  <c r="AW315" i="2"/>
  <c r="BD315" i="2"/>
  <c r="BF315" i="2"/>
  <c r="BL315" i="2"/>
  <c r="BV315" i="2"/>
  <c r="CB315" i="2"/>
  <c r="AN316" i="2"/>
  <c r="AS316" i="2"/>
  <c r="AT316" i="2"/>
  <c r="AU316" i="2"/>
  <c r="AV316" i="2"/>
  <c r="AW316" i="2"/>
  <c r="BD316" i="2"/>
  <c r="BL316" i="2"/>
  <c r="BT316" i="2"/>
  <c r="CB316" i="2"/>
  <c r="AN333" i="2"/>
  <c r="AS333" i="2"/>
  <c r="AT333" i="2"/>
  <c r="AU333" i="2"/>
  <c r="AV333" i="2"/>
  <c r="AW333" i="2"/>
  <c r="BD333" i="2"/>
  <c r="BI333" i="2"/>
  <c r="BL333" i="2"/>
  <c r="BT333" i="2"/>
  <c r="CB333" i="2"/>
  <c r="AN335" i="2"/>
  <c r="AS335" i="2"/>
  <c r="AT335" i="2"/>
  <c r="AU335" i="2"/>
  <c r="AV335" i="2"/>
  <c r="AW335" i="2"/>
  <c r="BD335" i="2"/>
  <c r="BL335" i="2"/>
  <c r="CB335" i="2"/>
  <c r="AN336" i="2"/>
  <c r="AS336" i="2"/>
  <c r="AT336" i="2"/>
  <c r="AU336" i="2"/>
  <c r="AV336" i="2"/>
  <c r="AW336" i="2"/>
  <c r="BD336" i="2"/>
  <c r="BL336" i="2"/>
  <c r="BT336" i="2"/>
  <c r="CB336" i="2"/>
  <c r="AN337" i="2"/>
  <c r="AS337" i="2"/>
  <c r="AT337" i="2"/>
  <c r="AU337" i="2"/>
  <c r="AV337" i="2"/>
  <c r="AW337" i="2"/>
  <c r="BD337" i="2"/>
  <c r="BL337" i="2"/>
  <c r="BT337" i="2"/>
  <c r="CB337" i="2"/>
  <c r="AN342" i="2"/>
  <c r="AS342" i="2"/>
  <c r="AT342" i="2"/>
  <c r="AU342" i="2"/>
  <c r="AV342" i="2"/>
  <c r="AW342" i="2"/>
  <c r="BD342" i="2"/>
  <c r="BL342" i="2"/>
  <c r="BT342" i="2"/>
  <c r="CB342" i="2"/>
  <c r="AN343" i="2"/>
  <c r="AS343" i="2"/>
  <c r="AT343" i="2"/>
  <c r="AU343" i="2"/>
  <c r="AV343" i="2"/>
  <c r="AW343" i="2"/>
  <c r="BD343" i="2"/>
  <c r="BL343" i="2"/>
  <c r="BT343" i="2"/>
  <c r="CB343" i="2"/>
  <c r="AN344" i="2"/>
  <c r="AS344" i="2"/>
  <c r="AT344" i="2"/>
  <c r="AU344" i="2"/>
  <c r="AV344" i="2"/>
  <c r="AW344" i="2"/>
  <c r="BD344" i="2"/>
  <c r="BL344" i="2"/>
  <c r="BT344" i="2"/>
  <c r="CB344" i="2"/>
  <c r="AN345" i="2"/>
  <c r="AS345" i="2"/>
  <c r="AT345" i="2"/>
  <c r="AU345" i="2"/>
  <c r="AV345" i="2"/>
  <c r="AW345" i="2"/>
  <c r="BD345" i="2"/>
  <c r="BL345" i="2"/>
  <c r="BT345" i="2"/>
  <c r="CB345" i="2"/>
  <c r="AN350" i="2"/>
  <c r="AS350" i="2"/>
  <c r="AT350" i="2"/>
  <c r="AU350" i="2"/>
  <c r="AV350" i="2"/>
  <c r="AW350" i="2"/>
  <c r="BD350" i="2"/>
  <c r="BL350" i="2"/>
  <c r="BT350" i="2"/>
  <c r="CB350" i="2"/>
  <c r="AN351" i="2"/>
  <c r="AS351" i="2"/>
  <c r="AT351" i="2"/>
  <c r="AU351" i="2"/>
  <c r="AV351" i="2"/>
  <c r="AW351" i="2"/>
  <c r="BD351" i="2"/>
  <c r="BL351" i="2"/>
  <c r="CB351" i="2"/>
  <c r="AN352" i="2"/>
  <c r="AS352" i="2"/>
  <c r="AT352" i="2"/>
  <c r="AU352" i="2"/>
  <c r="AV352" i="2"/>
  <c r="AW352" i="2"/>
  <c r="BD352" i="2"/>
  <c r="BL352" i="2"/>
  <c r="CB352" i="2"/>
  <c r="AN353" i="2"/>
  <c r="AS353" i="2"/>
  <c r="AT353" i="2"/>
  <c r="AU353" i="2"/>
  <c r="AV353" i="2"/>
  <c r="AW353" i="2"/>
  <c r="BD353" i="2"/>
  <c r="BL353" i="2"/>
  <c r="BT353" i="2"/>
  <c r="CB353" i="2"/>
  <c r="AN358" i="2"/>
  <c r="AS358" i="2"/>
  <c r="AT358" i="2"/>
  <c r="AU358" i="2"/>
  <c r="AV358" i="2"/>
  <c r="AW358" i="2"/>
  <c r="BD358" i="2"/>
  <c r="BL358" i="2"/>
  <c r="BT358" i="2"/>
  <c r="CB358" i="2"/>
  <c r="AN359" i="2"/>
  <c r="AS359" i="2"/>
  <c r="AT359" i="2"/>
  <c r="AU359" i="2"/>
  <c r="AV359" i="2"/>
  <c r="AW359" i="2"/>
  <c r="BD359" i="2"/>
  <c r="BL359" i="2"/>
  <c r="BT359" i="2"/>
  <c r="CB359" i="2"/>
  <c r="AN360" i="2"/>
  <c r="AS360" i="2"/>
  <c r="AT360" i="2"/>
  <c r="AU360" i="2"/>
  <c r="AV360" i="2"/>
  <c r="AW360" i="2"/>
  <c r="BD360" i="2"/>
  <c r="BI360" i="2"/>
  <c r="BL360" i="2"/>
  <c r="BT360" i="2"/>
  <c r="CB360" i="2"/>
  <c r="CB5" i="2"/>
  <c r="BZ5" i="2"/>
  <c r="BV5" i="2"/>
  <c r="BL5" i="2"/>
  <c r="BJ5" i="2"/>
  <c r="BF5" i="2"/>
  <c r="AT5" i="2"/>
  <c r="AP5" i="2"/>
  <c r="BT5" i="2" s="1"/>
  <c r="BW370" i="2"/>
  <c r="BT370" i="2"/>
  <c r="BS370" i="2"/>
  <c r="AU370" i="2"/>
  <c r="BM370" i="2" s="1"/>
  <c r="AT370" i="2"/>
  <c r="BL370" i="2" s="1"/>
  <c r="BG370" i="2"/>
  <c r="BD370" i="2"/>
  <c r="BC370" i="2"/>
  <c r="BD5" i="2"/>
  <c r="AU5" i="2"/>
  <c r="AW5" i="2"/>
  <c r="V22" i="2"/>
  <c r="V24" i="2"/>
  <c r="V25" i="2"/>
  <c r="V26" i="2"/>
  <c r="K27" i="2"/>
  <c r="K371" i="2" s="1"/>
  <c r="V27" i="2"/>
  <c r="W38" i="2"/>
  <c r="AF97" i="2"/>
  <c r="AF102" i="2"/>
  <c r="AG102" i="2"/>
  <c r="AG371" i="2" s="1"/>
  <c r="AF104" i="2"/>
  <c r="AF117" i="2"/>
  <c r="AF151" i="2"/>
  <c r="AH152" i="2"/>
  <c r="AH153" i="2"/>
  <c r="AF154" i="2"/>
  <c r="AH154" i="2"/>
  <c r="AF155" i="2"/>
  <c r="AH159" i="2"/>
  <c r="AF160" i="2"/>
  <c r="AF161" i="2"/>
  <c r="AF163" i="2"/>
  <c r="L212" i="2"/>
  <c r="AQ370" i="2"/>
  <c r="AV370" i="2"/>
  <c r="AV5" i="2"/>
  <c r="Q371" i="2"/>
  <c r="AB371" i="2"/>
  <c r="R371" i="2"/>
  <c r="AC371" i="2"/>
  <c r="S371" i="2"/>
  <c r="H371" i="2"/>
  <c r="AD371" i="2"/>
  <c r="T371" i="2"/>
  <c r="I371" i="2"/>
  <c r="AS5" i="2"/>
  <c r="AN5" i="2"/>
  <c r="AA371" i="2"/>
  <c r="P371" i="2"/>
  <c r="E371" i="2"/>
  <c r="O371" i="2"/>
  <c r="Z371" i="2"/>
  <c r="D371" i="2"/>
  <c r="BF371" i="2" l="1"/>
  <c r="AO371" i="2"/>
  <c r="BH371" i="2"/>
  <c r="AR371" i="2"/>
  <c r="AQ371" i="2"/>
  <c r="AP371" i="2"/>
  <c r="BE371" i="2"/>
  <c r="BI371" i="2" s="1"/>
  <c r="BV371" i="2"/>
  <c r="AL371" i="2"/>
  <c r="L371" i="2"/>
  <c r="AE371" i="2"/>
  <c r="I372" i="2" s="1"/>
  <c r="AW76" i="2"/>
  <c r="AW371" i="2" s="1"/>
  <c r="BS76" i="2"/>
  <c r="BS371" i="2" s="1"/>
  <c r="CC76" i="2"/>
  <c r="CC371" i="2" s="1"/>
  <c r="W371" i="2"/>
  <c r="BG371" i="2"/>
  <c r="AZ371" i="2"/>
  <c r="BC371" i="2"/>
  <c r="BB371" i="2"/>
  <c r="BP371" i="2"/>
  <c r="BT371" i="2" s="1"/>
  <c r="AJ371" i="2"/>
  <c r="BM371" i="2"/>
  <c r="J371" i="2"/>
  <c r="BA371" i="2"/>
  <c r="BQ371" i="2"/>
  <c r="BU371" i="2"/>
  <c r="BY371" i="2" s="1"/>
  <c r="BZ371" i="2"/>
  <c r="CB370" i="2"/>
  <c r="BJ371" i="2"/>
  <c r="BR371" i="2"/>
  <c r="AH371" i="2"/>
  <c r="CA371" i="2"/>
  <c r="CB371" i="2" s="1"/>
  <c r="BK371" i="2"/>
  <c r="BL371" i="2" s="1"/>
  <c r="CC370" i="2"/>
  <c r="AF371" i="2"/>
  <c r="V371" i="2"/>
  <c r="K372" i="2" s="1"/>
  <c r="D372" i="2"/>
  <c r="AM371" i="2"/>
  <c r="BX371" i="2"/>
  <c r="AT371" i="2"/>
  <c r="AU371" i="2"/>
  <c r="AV371" i="2" s="1"/>
  <c r="U371" i="2"/>
  <c r="AK371" i="2"/>
  <c r="BW371" i="2"/>
  <c r="E372" i="2"/>
  <c r="H372" i="2"/>
  <c r="AS371" i="2" l="1"/>
  <c r="AS375" i="2" s="1"/>
  <c r="G372" i="2" s="1"/>
  <c r="L372" i="2"/>
  <c r="CD371" i="2"/>
  <c r="BD371" i="2"/>
  <c r="AN371" i="2"/>
  <c r="BN371" i="2"/>
  <c r="J372" i="2"/>
  <c r="AX371" i="2"/>
  <c r="AX375" i="2" l="1"/>
  <c r="G374" i="2" s="1"/>
  <c r="AN375" i="2"/>
  <c r="F372" i="2" s="1"/>
</calcChain>
</file>

<file path=xl/sharedStrings.xml><?xml version="1.0" encoding="utf-8"?>
<sst xmlns="http://schemas.openxmlformats.org/spreadsheetml/2006/main" count="1603" uniqueCount="1234">
  <si>
    <t>SELECTION</t>
  </si>
  <si>
    <t>DIVERS</t>
  </si>
  <si>
    <t>CARVEN</t>
  </si>
  <si>
    <t>CINEMA</t>
  </si>
  <si>
    <t>POLITIQUE</t>
  </si>
  <si>
    <t xml:space="preserve">VOYAGE </t>
  </si>
  <si>
    <t>REPORTAGE</t>
  </si>
  <si>
    <t>/</t>
  </si>
  <si>
    <t>IBIZA</t>
  </si>
  <si>
    <t>COULEUR</t>
  </si>
  <si>
    <t>NOIR ET BLANC</t>
  </si>
  <si>
    <t>Négatifs régate St Tropez 1984</t>
  </si>
  <si>
    <t>Ernest Ehreneld: journaliste poète d'Ibiza</t>
  </si>
  <si>
    <t>Kristel Sylvia chez le peintre J Torrents, L Lado à Palma+ négatifs couleur</t>
  </si>
  <si>
    <t>enveloppe</t>
  </si>
  <si>
    <t>Classeur</t>
  </si>
  <si>
    <t>Ursula Andress et Michèle Mercier</t>
  </si>
  <si>
    <t>10A4</t>
  </si>
  <si>
    <t>Richard Winckler</t>
  </si>
  <si>
    <t>4A4</t>
  </si>
  <si>
    <t xml:space="preserve">Gérard Galtier et Olivier Fontaine </t>
  </si>
  <si>
    <t>Georges Feranti</t>
  </si>
  <si>
    <t>30A4</t>
  </si>
  <si>
    <t xml:space="preserve">Sculpteur Igor Ustinoff </t>
  </si>
  <si>
    <t>Terrence Young, Mayerling, Omar Sharif, Dascha Brigitte</t>
  </si>
  <si>
    <t>Niarcos à Deauville zn 1983</t>
  </si>
  <si>
    <t>Yves Brayer La Grande Chaumière</t>
  </si>
  <si>
    <t>?</t>
  </si>
  <si>
    <t>Julie Foster</t>
  </si>
  <si>
    <t xml:space="preserve">qq divers </t>
  </si>
  <si>
    <t>20A4</t>
  </si>
  <si>
    <t>3A4</t>
  </si>
  <si>
    <t>acteur Allemand</t>
  </si>
  <si>
    <t>Niarcos Khan prix 2000m jockey St Martin</t>
  </si>
  <si>
    <t>Marc Esel</t>
  </si>
  <si>
    <t>Gérart Liebmann à New York 1977 + 5 photos A4</t>
  </si>
  <si>
    <t>5A4</t>
  </si>
  <si>
    <t>Le peintre Couraud dans son atelier en 1962</t>
  </si>
  <si>
    <t>Mme OHYA</t>
  </si>
  <si>
    <t>qq</t>
  </si>
  <si>
    <t>60A4</t>
  </si>
  <si>
    <t>Sur Ibiza</t>
  </si>
  <si>
    <t>15A4</t>
  </si>
  <si>
    <t>Krup</t>
  </si>
  <si>
    <t>Divers</t>
  </si>
  <si>
    <t>Pierre Bacheley</t>
  </si>
  <si>
    <t>Catherine Deneuve</t>
  </si>
  <si>
    <t>500A5</t>
  </si>
  <si>
    <t>Carven, présentation mode, avec Léotard…</t>
  </si>
  <si>
    <t>Carven Guadeloupe</t>
  </si>
  <si>
    <t>100A4</t>
  </si>
  <si>
    <t>1A3</t>
  </si>
  <si>
    <t>40A4</t>
  </si>
  <si>
    <t>35A4</t>
  </si>
  <si>
    <t>50A4</t>
  </si>
  <si>
    <t>20A6</t>
  </si>
  <si>
    <t>Musée Carzou</t>
  </si>
  <si>
    <t>François de Joffre 1959, Brigitte Rnaus sœur de Landa, David Guter, Uta et ses fils, Helena Rubinchtain</t>
  </si>
  <si>
    <t>divers</t>
  </si>
  <si>
    <t>TRAVEE 1</t>
  </si>
  <si>
    <t>TRAVEE 2</t>
  </si>
  <si>
    <t>TRAVEE 3</t>
  </si>
  <si>
    <t xml:space="preserve">Marcel Dassault ses funerail aux Invalides </t>
  </si>
  <si>
    <t xml:space="preserve">Serge et Olivier Dassault </t>
  </si>
  <si>
    <t>8A5</t>
  </si>
  <si>
    <t>20A5</t>
  </si>
  <si>
    <t>Mme Chirac et Yves St Laurent : présentation de la mode 1995</t>
  </si>
  <si>
    <t>Ambassadeur Youzy Doubinine les adieux dans leur résidence à Grenelle</t>
  </si>
  <si>
    <t>Le prince Albert de Monaco et le manequin Califiornien + Bernard de Fronssac</t>
  </si>
  <si>
    <t>Maréchal Juin</t>
  </si>
  <si>
    <t>1A4</t>
  </si>
  <si>
    <t>Serge Dassault : Légion d'honneur</t>
  </si>
  <si>
    <t>J Lang et Cardin</t>
  </si>
  <si>
    <t xml:space="preserve">Le navire Jeanne d'Arc </t>
  </si>
  <si>
    <t>47A4</t>
  </si>
  <si>
    <t>DEAUVILLE les courses</t>
  </si>
  <si>
    <t>les 100 ans d'Hermes</t>
  </si>
  <si>
    <t>PANASONIC inauguration</t>
  </si>
  <si>
    <t>4A5</t>
  </si>
  <si>
    <t>5A5</t>
  </si>
  <si>
    <t>DIOR les 40 ans</t>
  </si>
  <si>
    <t>Mme Chirac et le dé d'or 1987</t>
  </si>
  <si>
    <t>C. DIOR avec Marc Bohan</t>
  </si>
  <si>
    <t>120A4</t>
  </si>
  <si>
    <t>Modes</t>
  </si>
  <si>
    <t>TROPHE LANCOME 1986 avec Prost, Lafitte, Jabouille et projet au Japon sur le golf de Mme Ohya 
Carven, Trophé Lancôme avec correspondance avec Mme Bettencourt et Ohya (réception à la Tour d'Argent, préparation de son voyage au Japon)</t>
  </si>
  <si>
    <r>
      <rPr>
        <b/>
        <sz val="12"/>
        <color theme="1"/>
        <rFont val="Calibri"/>
        <family val="2"/>
        <scheme val="minor"/>
      </rPr>
      <t>Marcel Dassault</t>
    </r>
    <r>
      <rPr>
        <sz val="12"/>
        <color theme="1"/>
        <rFont val="Calibri"/>
        <family val="2"/>
        <scheme val="minor"/>
      </rPr>
      <t xml:space="preserve"> avec Chirac</t>
    </r>
  </si>
  <si>
    <r>
      <rPr>
        <b/>
        <sz val="12"/>
        <color theme="1"/>
        <rFont val="Calibri"/>
        <family val="2"/>
        <scheme val="minor"/>
      </rPr>
      <t>J.Chirac</t>
    </r>
    <r>
      <rPr>
        <sz val="12"/>
        <color theme="1"/>
        <rFont val="Calibri"/>
        <family val="2"/>
        <scheme val="minor"/>
      </rPr>
      <t xml:space="preserve"> maire de paris à Provins le 11 juin 1983 avec Pierrefitte </t>
    </r>
  </si>
  <si>
    <t xml:space="preserve">Le Pen </t>
  </si>
  <si>
    <t>Carven collection, amis, golf de chantilly, opéra, guadeloupe chez les pécheurs, présentation collection dont une par Chantal Goya TB</t>
  </si>
  <si>
    <t>détail des tiroirs</t>
  </si>
  <si>
    <t>Divers remise du Dé d'or à philippe Duvenet, dernier de la dynastie Krupp…</t>
  </si>
  <si>
    <t xml:space="preserve">Classeur Mme Varsano à Venise, </t>
  </si>
  <si>
    <t>Divers : les 20 ans du théatre André Malraux avec le ministre Toubon, les ballets de St Petersbourg …</t>
  </si>
  <si>
    <t>Divers : Roland Garros 1966, Curt Jurgens aux Bahamas, Patrick Divert l'art des leurs…</t>
  </si>
  <si>
    <t>Divers Monique Moreau artiste Corse, Ohya, Marie Gallante, golf de Chamonix…</t>
  </si>
  <si>
    <t>vide</t>
  </si>
  <si>
    <t>vide de Chance</t>
  </si>
  <si>
    <t>Très belles photos diverses de beaux visages</t>
  </si>
  <si>
    <t>30A6</t>
  </si>
  <si>
    <t>20A2</t>
  </si>
  <si>
    <t>20A3</t>
  </si>
  <si>
    <t>150A4</t>
  </si>
  <si>
    <t>40A3</t>
  </si>
  <si>
    <t>Divers dont Lorraine Rainer, peintre Iranien</t>
  </si>
  <si>
    <t>PAOLO DE PIGNATELLI</t>
  </si>
  <si>
    <t>60AA5</t>
  </si>
  <si>
    <t>Classeur noir avec TB photos</t>
  </si>
  <si>
    <t>Ouganda</t>
  </si>
  <si>
    <t>Juan Carlos et Fernando Rey au golf</t>
  </si>
  <si>
    <t>Haiti</t>
  </si>
  <si>
    <t>Les peintres d'Haiti</t>
  </si>
  <si>
    <t>140A4</t>
  </si>
  <si>
    <t>140A3</t>
  </si>
  <si>
    <t>Les iles de Porquerolles</t>
  </si>
  <si>
    <t>Divers dont Carven à la Guadeloupe</t>
  </si>
  <si>
    <t>défilé des enfants</t>
  </si>
  <si>
    <t xml:space="preserve">Carven et Brigitte Fossey au concours de styliste </t>
  </si>
  <si>
    <t>La Guadeloupe : St Martin, St François TB vues de la plage</t>
  </si>
  <si>
    <t>48A6</t>
  </si>
  <si>
    <t>80A6</t>
  </si>
  <si>
    <t>Carven chez elle, en réception à Paris avec Zitrone</t>
  </si>
  <si>
    <t>Légion d'honneur à François Lesage + qq photos</t>
  </si>
  <si>
    <t>5A3</t>
  </si>
  <si>
    <t>divers au Japon dont Mme Ohya au golf…</t>
  </si>
  <si>
    <t>10A6</t>
  </si>
  <si>
    <t>Divers dont Ladies Cup Hennesy, la chatelaine Ohya, Ohya dans les jardins, à Londre, à Gstaadt, chez Hermes…</t>
  </si>
  <si>
    <t>Selection &amp; Mme OHYA</t>
  </si>
  <si>
    <t>Trophé Lancome</t>
  </si>
  <si>
    <t>Ohya les chapeaux</t>
  </si>
  <si>
    <t>Tokyoen 1960, 1085, les rues les enfants, les promenades</t>
  </si>
  <si>
    <t>Correspondance avec Mme Bettencourt et Ohya en vue d'organiser un Trophé Lancome au Japon</t>
  </si>
  <si>
    <t>Soirée japonaise au Ritz avec Hiroko + corrspondace (pour envisager des golfs Japonnais en Russie?)</t>
  </si>
  <si>
    <t>Film mon curé en vacances avec Paul Prébois, philippe nicaud…</t>
  </si>
  <si>
    <t>2A4</t>
  </si>
  <si>
    <t>Jeanne Moreau à St Tropez….</t>
  </si>
  <si>
    <t>N&amp;B</t>
  </si>
  <si>
    <t>Couleur</t>
  </si>
  <si>
    <t>Dalida 1983</t>
  </si>
  <si>
    <t>Actrice Michelle Johnson++</t>
  </si>
  <si>
    <t>Divers "Urgent"</t>
  </si>
  <si>
    <t>Divers dont  le peintre de Perthuis, Huguette Spehgler</t>
  </si>
  <si>
    <t>80A4</t>
  </si>
  <si>
    <t>Russie dont présentation de mode à Moscou (+ lettres de Alexis Vassiliev)</t>
  </si>
  <si>
    <t xml:space="preserve">Russie présentation de mode à Moscou </t>
  </si>
  <si>
    <t>Chantal Goya, anniversaire de Borg</t>
  </si>
  <si>
    <t>Chantal Goya, son spectacle</t>
  </si>
  <si>
    <t>Chantal Goya, Divers</t>
  </si>
  <si>
    <t>Photos d'Haiti</t>
  </si>
  <si>
    <t>DiversPhotos d'Haiti</t>
  </si>
  <si>
    <t>Photos d'Haiti (Artistiques)</t>
  </si>
  <si>
    <t>40A5</t>
  </si>
  <si>
    <t>LA DANSE CLASSIQUE</t>
  </si>
  <si>
    <t>46A4</t>
  </si>
  <si>
    <t>55A4</t>
  </si>
  <si>
    <t xml:space="preserve">Carven à la Guadeloupe chez les artistes </t>
  </si>
  <si>
    <t>Diapositives couleur</t>
  </si>
  <si>
    <t xml:space="preserve">Nb planche contact de 36 images </t>
  </si>
  <si>
    <t>photos et dimensions A3, A4, A5</t>
  </si>
  <si>
    <t>NB négatifs</t>
  </si>
  <si>
    <t>Totaux</t>
  </si>
  <si>
    <t>Total général</t>
  </si>
  <si>
    <t>DIVERS en vrac de tous sujets</t>
  </si>
  <si>
    <t>12A3</t>
  </si>
  <si>
    <t>Michel Brelet dans classeur</t>
  </si>
  <si>
    <t>40A2</t>
  </si>
  <si>
    <t>Marineland : Très belles photos de dauphins dans bassin + 2enfants…</t>
  </si>
  <si>
    <r>
      <rPr>
        <b/>
        <sz val="12"/>
        <color theme="1"/>
        <rFont val="Calibri"/>
        <family val="2"/>
        <scheme val="minor"/>
      </rPr>
      <t>Ursula Andress, Jean Claude Drouot</t>
    </r>
    <r>
      <rPr>
        <sz val="12"/>
        <color theme="1"/>
        <rFont val="Calibri"/>
        <family val="2"/>
        <scheme val="minor"/>
      </rPr>
      <t>, Hatari (</t>
    </r>
    <r>
      <rPr>
        <b/>
        <sz val="12"/>
        <color theme="1"/>
        <rFont val="Calibri"/>
        <family val="2"/>
        <scheme val="minor"/>
      </rPr>
      <t>rouleaux= très grandes photos)</t>
    </r>
  </si>
  <si>
    <t>20AA4</t>
  </si>
  <si>
    <t>1er Tiroir haut</t>
  </si>
  <si>
    <t>2ème Tiroir haut</t>
  </si>
  <si>
    <t>3ème Tiroir haut</t>
  </si>
  <si>
    <t>4ème Tiroir haut</t>
  </si>
  <si>
    <t>1er Tiroir bas</t>
  </si>
  <si>
    <t>2ème Tiroir bas</t>
  </si>
  <si>
    <t>3ème Tiroir bas</t>
  </si>
  <si>
    <t>4ème Tiroir bas</t>
  </si>
  <si>
    <r>
      <rPr>
        <b/>
        <sz val="12"/>
        <color theme="1"/>
        <rFont val="Calibri"/>
        <family val="2"/>
        <scheme val="minor"/>
      </rPr>
      <t xml:space="preserve">Press Book en vrac de Chance </t>
    </r>
    <r>
      <rPr>
        <sz val="12"/>
        <color theme="1"/>
        <rFont val="Calibri"/>
        <family val="2"/>
        <scheme val="minor"/>
      </rPr>
      <t>: photos collection Carven au Japon, François Léotard, Guadeloupe, articles de presse Match</t>
    </r>
  </si>
  <si>
    <t>Divers acteurs, Yul Bruner, Macha Meryl, John Wayne...</t>
  </si>
  <si>
    <t>sous table</t>
  </si>
  <si>
    <t>grandes photos, Hatari avec Howard, Divers, danse</t>
  </si>
  <si>
    <t>Divers photos à classer + Japon</t>
  </si>
  <si>
    <t>classeur A4 à trous : Macha Meiryl, Marie Hélène Breillat, John Moor au shi en famille+… 40A4 N&amp;B</t>
  </si>
  <si>
    <t>dossier cuir2: Brigitte Bardot, Yul Bruner, Omar Shariff, John Wayne, Macha Meiryl</t>
  </si>
  <si>
    <r>
      <rPr>
        <b/>
        <sz val="12"/>
        <color theme="1"/>
        <rFont val="Calibri"/>
        <family val="2"/>
        <scheme val="minor"/>
      </rPr>
      <t>Jane Seymour</t>
    </r>
    <r>
      <rPr>
        <sz val="12"/>
        <color theme="1"/>
        <rFont val="Calibri"/>
        <family val="2"/>
        <scheme val="minor"/>
      </rPr>
      <t xml:space="preserve"> : Son mariage, reportage</t>
    </r>
  </si>
  <si>
    <t>Howards Hawks, photos du film</t>
  </si>
  <si>
    <t>A1</t>
  </si>
  <si>
    <t>A2</t>
  </si>
  <si>
    <t>A3</t>
  </si>
  <si>
    <t>A4</t>
  </si>
  <si>
    <t>A5</t>
  </si>
  <si>
    <t>A6</t>
  </si>
  <si>
    <t>4 cahiers de références des photos</t>
  </si>
  <si>
    <t>3 cahiers avec références des photos</t>
  </si>
  <si>
    <t>NUREYEV + Nastassia Kinski 1981</t>
  </si>
  <si>
    <t>Natacha Orlova, Alexis Vassiliev (chanteurs d'Opéra Russe)</t>
  </si>
  <si>
    <t>Françoise Legree</t>
  </si>
  <si>
    <t>Engagement de Noureev pour James Toback + texte</t>
  </si>
  <si>
    <t xml:space="preserve"> </t>
  </si>
  <si>
    <t>ballet le Bolchoï 1972</t>
  </si>
  <si>
    <t>Opéra de Wagner</t>
  </si>
  <si>
    <t>12A5</t>
  </si>
  <si>
    <t xml:space="preserve">Festival interdanse </t>
  </si>
  <si>
    <t>Grands prix de danse : Isabellle Guerin, Marie Claude Pietragalla, Marion Roger, Wilfrid Remoli, Manoir Jager, La Japonaise…/jour de France</t>
  </si>
  <si>
    <t>Danse folklorique chez les Carnan à Ibiza</t>
  </si>
  <si>
    <t>le danseur Patrick Dupont avec sa partenaire</t>
  </si>
  <si>
    <t>code</t>
  </si>
  <si>
    <t>désignation</t>
  </si>
  <si>
    <t xml:space="preserve">Colonne du milieu </t>
  </si>
  <si>
    <t xml:space="preserve">Colonne de gauche </t>
  </si>
  <si>
    <t>C81</t>
  </si>
  <si>
    <t>C82</t>
  </si>
  <si>
    <t>C83</t>
  </si>
  <si>
    <t>C84</t>
  </si>
  <si>
    <t>Opéra-Gala: Chapeaux, robes…</t>
  </si>
  <si>
    <t>Françoise Legree + texte nomination Etoile…</t>
  </si>
  <si>
    <t>Françoise Legree - Novembre 1986</t>
  </si>
  <si>
    <t>Françoise Legree coktail de sa réussite en 1983 et Lac des Cygnes au Palais des Congrès (+programme)</t>
  </si>
  <si>
    <t>Divers danseurs</t>
  </si>
  <si>
    <t>C85</t>
  </si>
  <si>
    <t>C86</t>
  </si>
  <si>
    <t>Danseur d'Opéra Charles Jude (Super gros plans de son visage)</t>
  </si>
  <si>
    <t>D</t>
  </si>
  <si>
    <t>E21</t>
  </si>
  <si>
    <t>E22</t>
  </si>
  <si>
    <t>E24</t>
  </si>
  <si>
    <t>E25</t>
  </si>
  <si>
    <t>E26</t>
  </si>
  <si>
    <t>PHOTOS A CLASSER</t>
  </si>
  <si>
    <t>E31</t>
  </si>
  <si>
    <t>E33</t>
  </si>
  <si>
    <t>E36</t>
  </si>
  <si>
    <t>E35</t>
  </si>
  <si>
    <t>DIVERS 1</t>
  </si>
  <si>
    <t>DIVERS 2</t>
  </si>
  <si>
    <t>MICHELE GIRARDO</t>
  </si>
  <si>
    <t>100A5</t>
  </si>
  <si>
    <t xml:space="preserve">BATONE ROUGE USA REMINGER OTTO +NEG. </t>
  </si>
  <si>
    <t>Carven et ses expositions de coutures</t>
  </si>
  <si>
    <t>divers : dont parapluies au Japon</t>
  </si>
  <si>
    <t>A</t>
  </si>
  <si>
    <t>B</t>
  </si>
  <si>
    <t>B1</t>
  </si>
  <si>
    <t>C</t>
  </si>
  <si>
    <t>C1</t>
  </si>
  <si>
    <t>C2</t>
  </si>
  <si>
    <t>C3</t>
  </si>
  <si>
    <t>C4</t>
  </si>
  <si>
    <t>C5</t>
  </si>
  <si>
    <t>C6</t>
  </si>
  <si>
    <t>C7</t>
  </si>
  <si>
    <t>C8</t>
  </si>
  <si>
    <t>D1</t>
  </si>
  <si>
    <t>E</t>
  </si>
  <si>
    <t>E1</t>
  </si>
  <si>
    <t>F</t>
  </si>
  <si>
    <t>F1</t>
  </si>
  <si>
    <t>G</t>
  </si>
  <si>
    <t>G1</t>
  </si>
  <si>
    <t>H</t>
  </si>
  <si>
    <t>H1</t>
  </si>
  <si>
    <t>I</t>
  </si>
  <si>
    <t>I1</t>
  </si>
  <si>
    <t>Marie Perschy</t>
  </si>
  <si>
    <t>15A3</t>
  </si>
  <si>
    <t>Noel chez Edith Iruing</t>
  </si>
  <si>
    <t>Benouville</t>
  </si>
  <si>
    <t>Varsono Barre</t>
  </si>
  <si>
    <t>25A6</t>
  </si>
  <si>
    <t>Mone Verde +… enfants</t>
  </si>
  <si>
    <t>Anne Marie de Charbonnière</t>
  </si>
  <si>
    <t>Allen Scoth</t>
  </si>
  <si>
    <r>
      <t xml:space="preserve">DIVERS </t>
    </r>
    <r>
      <rPr>
        <b/>
        <sz val="12"/>
        <color theme="1"/>
        <rFont val="Calibri"/>
        <family val="2"/>
        <scheme val="minor"/>
      </rPr>
      <t>festival de Cannes</t>
    </r>
    <r>
      <rPr>
        <sz val="12"/>
        <color theme="1"/>
        <rFont val="Calibri"/>
        <family val="2"/>
        <scheme val="minor"/>
      </rPr>
      <t>, Jerry Lewis, P. Dewear, B. Fossey,M. Demongeot, Maurice Chevalier…</t>
    </r>
  </si>
  <si>
    <t>B2</t>
  </si>
  <si>
    <t>B3</t>
  </si>
  <si>
    <t>B4</t>
  </si>
  <si>
    <t>B5</t>
  </si>
  <si>
    <t>B6</t>
  </si>
  <si>
    <t>B7</t>
  </si>
  <si>
    <t>B8</t>
  </si>
  <si>
    <t>C4-1</t>
  </si>
  <si>
    <t>C4-2</t>
  </si>
  <si>
    <t>Chantal Goya, la générale Johnny Hallyday</t>
  </si>
  <si>
    <t>C3-2</t>
  </si>
  <si>
    <t>C3-1</t>
  </si>
  <si>
    <t>C3-0</t>
  </si>
  <si>
    <t>Chantal Goya :</t>
  </si>
  <si>
    <t>C2-4</t>
  </si>
  <si>
    <t>C2-5</t>
  </si>
  <si>
    <t>C2-3</t>
  </si>
  <si>
    <t>C2-7</t>
  </si>
  <si>
    <t>F2</t>
  </si>
  <si>
    <t>F3</t>
  </si>
  <si>
    <t>F4</t>
  </si>
  <si>
    <t>F5</t>
  </si>
  <si>
    <t>F6</t>
  </si>
  <si>
    <t>F7</t>
  </si>
  <si>
    <t>F8</t>
  </si>
  <si>
    <t>I2</t>
  </si>
  <si>
    <t>I3</t>
  </si>
  <si>
    <t>I4</t>
  </si>
  <si>
    <t>I5</t>
  </si>
  <si>
    <t>I6</t>
  </si>
  <si>
    <t>I7</t>
  </si>
  <si>
    <t>I8</t>
  </si>
  <si>
    <t>A5.1</t>
  </si>
  <si>
    <t>A5.2</t>
  </si>
  <si>
    <t>A5.3</t>
  </si>
  <si>
    <t>A5.4</t>
  </si>
  <si>
    <t>A5.5</t>
  </si>
  <si>
    <t>A5.6</t>
  </si>
  <si>
    <t>A7</t>
  </si>
  <si>
    <t>A8</t>
  </si>
  <si>
    <t>D2</t>
  </si>
  <si>
    <t>D3</t>
  </si>
  <si>
    <t>D4</t>
  </si>
  <si>
    <t>D5</t>
  </si>
  <si>
    <t>D6</t>
  </si>
  <si>
    <t>D7</t>
  </si>
  <si>
    <t>D8</t>
  </si>
  <si>
    <t>E2</t>
  </si>
  <si>
    <t>E3</t>
  </si>
  <si>
    <t>E4</t>
  </si>
  <si>
    <t>E5</t>
  </si>
  <si>
    <t>E6</t>
  </si>
  <si>
    <t>E7</t>
  </si>
  <si>
    <t>E8</t>
  </si>
  <si>
    <t>H2</t>
  </si>
  <si>
    <t>H3</t>
  </si>
  <si>
    <t>H4</t>
  </si>
  <si>
    <t>H5</t>
  </si>
  <si>
    <t>H6</t>
  </si>
  <si>
    <t>H7</t>
  </si>
  <si>
    <t>H8</t>
  </si>
  <si>
    <t>Carven : les vendanges, Maggy, Noel, le port, st martin avec amis,le singe à  st francois, boutique, les amours de carven, chantilly, les oiseaux</t>
  </si>
  <si>
    <t>soirée de Mme Ohya et la princesse de Monaco au Georges V</t>
  </si>
  <si>
    <t>Divers au japon : les artistes, les rues, les amis et rencontre Ohya et Mme Bettencourt en présence de Florence d'Arcourt</t>
  </si>
  <si>
    <t>1er concours international de danse de Paris 1984 : Isabellle Guerin, Marie Claude Pietragalla, Nouriev, Terentiev, Farouk Rouzientov, mme Pompidou, Mme Chirac, Hirochi, Ohya…</t>
  </si>
  <si>
    <t>DANSEURS CLASSIQUES : Opéra de Paris , Rudolf Noureyev, Françoise Legree, Charles Jude</t>
  </si>
  <si>
    <t>G2</t>
  </si>
  <si>
    <t>G3</t>
  </si>
  <si>
    <t>G4</t>
  </si>
  <si>
    <t>G5</t>
  </si>
  <si>
    <t>G6</t>
  </si>
  <si>
    <t>G7</t>
  </si>
  <si>
    <t>G8</t>
  </si>
  <si>
    <t>H5-1</t>
  </si>
  <si>
    <t>H5-2</t>
  </si>
  <si>
    <t>H5-3</t>
  </si>
  <si>
    <t>classeur noir</t>
  </si>
  <si>
    <t>I6.3</t>
  </si>
  <si>
    <t>Sculpteur à Ibiza</t>
  </si>
  <si>
    <t>I5.1</t>
  </si>
  <si>
    <t>I5.2</t>
  </si>
  <si>
    <t>I5.3</t>
  </si>
  <si>
    <t>I5.4</t>
  </si>
  <si>
    <t>I5.5</t>
  </si>
  <si>
    <t>I5.6</t>
  </si>
  <si>
    <t>20A4  40A5</t>
  </si>
  <si>
    <t>Serge Lido</t>
  </si>
  <si>
    <t>Peintures Sculpture Gand format</t>
  </si>
  <si>
    <t>5 Dossiers Peinture sculpteurs</t>
  </si>
  <si>
    <t>4 dossiers</t>
  </si>
  <si>
    <t>Divers Grands Format</t>
  </si>
  <si>
    <t>Atari Afrique Grands Format</t>
  </si>
  <si>
    <t>100 enveloppes Peinture Sculpture</t>
  </si>
  <si>
    <t>C86b</t>
  </si>
  <si>
    <t>C86c</t>
  </si>
  <si>
    <t>C86d</t>
  </si>
  <si>
    <t>C87</t>
  </si>
  <si>
    <t>C88</t>
  </si>
  <si>
    <t>C89</t>
  </si>
  <si>
    <t>C8A</t>
  </si>
  <si>
    <t>C8B</t>
  </si>
  <si>
    <t>C8C</t>
  </si>
  <si>
    <t>C8D</t>
  </si>
  <si>
    <t>C8E</t>
  </si>
  <si>
    <t>C8F</t>
  </si>
  <si>
    <t>C8G</t>
  </si>
  <si>
    <t>C7-3</t>
  </si>
  <si>
    <t>C7-4</t>
  </si>
  <si>
    <t>C7-5</t>
  </si>
  <si>
    <t>Marisa Berenson</t>
  </si>
  <si>
    <t>C7-6</t>
  </si>
  <si>
    <t>Roger Hanin</t>
  </si>
  <si>
    <t>Roger Moore</t>
  </si>
  <si>
    <t>Christine Delaroche</t>
  </si>
  <si>
    <t>Miou Miou</t>
  </si>
  <si>
    <t>Roger Vadim</t>
  </si>
  <si>
    <t>Ingrid Berman</t>
  </si>
  <si>
    <t>I5.7</t>
  </si>
  <si>
    <t>Reportages Grands Format</t>
  </si>
  <si>
    <t>CHANTEURS</t>
  </si>
  <si>
    <t>CINEMA OK</t>
  </si>
  <si>
    <t>DANSE OK</t>
  </si>
  <si>
    <r>
      <rPr>
        <b/>
        <sz val="12"/>
        <color theme="1"/>
        <rFont val="Calibri"/>
        <family val="2"/>
        <scheme val="minor"/>
      </rPr>
      <t>Alain et Anthony Delon</t>
    </r>
    <r>
      <rPr>
        <sz val="12"/>
        <color theme="1"/>
        <rFont val="Calibri"/>
        <family val="2"/>
        <scheme val="minor"/>
      </rPr>
      <t xml:space="preserve"> (tournois de golf à Madrid)</t>
    </r>
  </si>
  <si>
    <t>New York 1977</t>
  </si>
  <si>
    <t>2A5</t>
  </si>
  <si>
    <t>USA STE BARBARA</t>
  </si>
  <si>
    <t>VAL DE VARGAS</t>
  </si>
  <si>
    <t>DEAUVILLE FESTIVAL FETES</t>
  </si>
  <si>
    <t>ROLAND GAROS 1979</t>
  </si>
  <si>
    <t>LYDIE CARTON FOUQUETS</t>
  </si>
  <si>
    <t>14A4</t>
  </si>
  <si>
    <t xml:space="preserve">Très belles maquettes de collection </t>
  </si>
  <si>
    <t>Le Pen JM, Pierette et sa famille (Très bonnes photos)</t>
  </si>
  <si>
    <t>45A4</t>
  </si>
  <si>
    <t>maison de famille de Llobet (très bonnes photos)</t>
  </si>
  <si>
    <t>Différentes personalités chez Colette Koster 84</t>
  </si>
  <si>
    <t>Un bel homme</t>
  </si>
  <si>
    <t>Elisabeth Bernard chez elle</t>
  </si>
  <si>
    <t>Mme Jean Seberg Actrice</t>
  </si>
  <si>
    <t>Philippe Wahl et son fils</t>
  </si>
  <si>
    <t>Jean Guichet, ses enfants à St Tropez plage en 1974</t>
  </si>
  <si>
    <t>Mme Versano</t>
  </si>
  <si>
    <t>Oliver</t>
  </si>
  <si>
    <t>M. Bulet</t>
  </si>
  <si>
    <t>3A5</t>
  </si>
  <si>
    <t>Bernard Verley + article</t>
  </si>
  <si>
    <t>Gérad dre Launay, Cance, Amra , ses mari et fils à Drubeck</t>
  </si>
  <si>
    <t>Nicolas Vogel comedien</t>
  </si>
  <si>
    <t>Enfant avec poupée en 1980</t>
  </si>
  <si>
    <t>manif à Paris en 1973</t>
  </si>
  <si>
    <t>DIVERS 3</t>
  </si>
  <si>
    <t>DIVERS 4</t>
  </si>
  <si>
    <t>DIVERS 5</t>
  </si>
  <si>
    <t>DIVERS 6</t>
  </si>
  <si>
    <t>DIVERS 7</t>
  </si>
  <si>
    <t>Reportage Coca Colas</t>
  </si>
  <si>
    <t>EBEID Cheval</t>
  </si>
  <si>
    <t>Manif employé de banque le 20 mars à Paris</t>
  </si>
  <si>
    <t>Divers 8</t>
  </si>
  <si>
    <t>St Tropez Cabaret</t>
  </si>
  <si>
    <t>Fernando Roy à Ibiza</t>
  </si>
  <si>
    <t xml:space="preserve">Isolde Barth nue </t>
  </si>
  <si>
    <t>PHOTOS D'ESPAGNE : Paysages, Bergers, Moutons, Monuments, laveuses dans une rivière</t>
  </si>
  <si>
    <r>
      <rPr>
        <b/>
        <sz val="12"/>
        <color theme="1"/>
        <rFont val="Calibri"/>
        <family val="2"/>
        <scheme val="minor"/>
      </rPr>
      <t>AZNAVOUR</t>
    </r>
    <r>
      <rPr>
        <sz val="12"/>
        <color theme="1"/>
        <rFont val="Calibri"/>
        <family val="2"/>
        <scheme val="minor"/>
      </rPr>
      <t xml:space="preserve"> Chez lui, au travail et en vacances, avec Eddy Barclay…</t>
    </r>
  </si>
  <si>
    <t>AZNAVOUR</t>
  </si>
  <si>
    <r>
      <rPr>
        <b/>
        <sz val="12"/>
        <color theme="1"/>
        <rFont val="Calibri"/>
        <family val="2"/>
        <scheme val="minor"/>
      </rPr>
      <t>Sylvie Vartan</t>
    </r>
    <r>
      <rPr>
        <sz val="12"/>
        <color theme="1"/>
        <rFont val="Calibri"/>
        <family val="2"/>
        <scheme val="minor"/>
      </rPr>
      <t xml:space="preserve"> et son nouveau né</t>
    </r>
  </si>
  <si>
    <r>
      <t xml:space="preserve">Masha Meryl  </t>
    </r>
    <r>
      <rPr>
        <sz val="12"/>
        <color theme="1"/>
        <rFont val="Calibri"/>
        <family val="2"/>
        <scheme val="minor"/>
      </rPr>
      <t>superbes photos y compris très jeunes…</t>
    </r>
  </si>
  <si>
    <r>
      <t>MARINA VLADI</t>
    </r>
    <r>
      <rPr>
        <sz val="12"/>
        <color theme="1"/>
        <rFont val="Calibri"/>
        <family val="2"/>
        <scheme val="minor"/>
      </rPr>
      <t xml:space="preserve"> superbes</t>
    </r>
  </si>
  <si>
    <r>
      <t xml:space="preserve">Lino Ventura </t>
    </r>
    <r>
      <rPr>
        <sz val="12"/>
        <color theme="1"/>
        <rFont val="Calibri"/>
        <family val="2"/>
        <scheme val="minor"/>
      </rPr>
      <t>et sa famille +Mylène</t>
    </r>
  </si>
  <si>
    <t>6A4</t>
  </si>
  <si>
    <t>30A5</t>
  </si>
  <si>
    <t>Jeanne Moreau TB</t>
  </si>
  <si>
    <t>Philippe Nicaud et sa nouvelle compagne Katy</t>
  </si>
  <si>
    <t>10A5</t>
  </si>
  <si>
    <t>6A5</t>
  </si>
  <si>
    <t>DIVERS :</t>
  </si>
  <si>
    <t>SELECTION OK</t>
  </si>
  <si>
    <t>LE LURON</t>
  </si>
  <si>
    <t>Franck Adamo</t>
  </si>
  <si>
    <t>Sacha Distel</t>
  </si>
  <si>
    <t>Jonny Halliday</t>
  </si>
  <si>
    <t>Michel Fugain</t>
  </si>
  <si>
    <t>Polnarev</t>
  </si>
  <si>
    <t>Renaud joue au golf en Guadeloupe</t>
  </si>
  <si>
    <t>Jabouille</t>
  </si>
  <si>
    <t>Max Ernst + peinture et sculpture Russe</t>
  </si>
  <si>
    <t>Antoine</t>
  </si>
  <si>
    <t>Divers dont les ensembles rouge de Carven, chez elle Av Foch</t>
  </si>
  <si>
    <r>
      <rPr>
        <b/>
        <sz val="12"/>
        <color theme="1"/>
        <rFont val="Calibri"/>
        <family val="2"/>
        <scheme val="minor"/>
      </rPr>
      <t xml:space="preserve">Stock de négatifs N&amp;B </t>
    </r>
    <r>
      <rPr>
        <sz val="12"/>
        <color theme="1"/>
        <rFont val="Calibri"/>
        <family val="2"/>
        <scheme val="minor"/>
      </rPr>
      <t>: 
- 76 négatifs de Guadeloupe; 36 négatifs sur Ohyo; 30 négatifs de Carve Noël St François; 30 négatifs Phyo-Carven; 14 négatifs Craven Mode</t>
    </r>
  </si>
  <si>
    <r>
      <rPr>
        <b/>
        <sz val="12"/>
        <color theme="1"/>
        <rFont val="Calibri"/>
        <family val="2"/>
        <scheme val="minor"/>
      </rPr>
      <t>Général Massu</t>
    </r>
    <r>
      <rPr>
        <sz val="12"/>
        <color theme="1"/>
        <rFont val="Calibri"/>
        <family val="2"/>
        <scheme val="minor"/>
      </rPr>
      <t xml:space="preserve"> ses 90 ans en 98; superbes photos</t>
    </r>
  </si>
  <si>
    <r>
      <rPr>
        <b/>
        <sz val="12"/>
        <color theme="1"/>
        <rFont val="Calibri"/>
        <family val="2"/>
        <scheme val="minor"/>
      </rPr>
      <t>Impératrice d'Autriche Zita</t>
    </r>
    <r>
      <rPr>
        <sz val="12"/>
        <color theme="1"/>
        <rFont val="Calibri"/>
        <family val="2"/>
        <scheme val="minor"/>
      </rPr>
      <t xml:space="preserve"> et son fils Otto Von Hasburg</t>
    </r>
  </si>
  <si>
    <t>90A4</t>
  </si>
  <si>
    <t>B5.1</t>
  </si>
  <si>
    <t>B5.2</t>
  </si>
  <si>
    <t>B5.3</t>
  </si>
  <si>
    <t>Michelle Girardot au Kenya</t>
  </si>
  <si>
    <t>60A5</t>
  </si>
  <si>
    <t>A7.1</t>
  </si>
  <si>
    <t>A7.2</t>
  </si>
  <si>
    <t>A7.3</t>
  </si>
  <si>
    <r>
      <rPr>
        <b/>
        <sz val="12"/>
        <color theme="1"/>
        <rFont val="Calibri"/>
        <family val="2"/>
        <scheme val="minor"/>
      </rPr>
      <t>Cyrielle Claire</t>
    </r>
    <r>
      <rPr>
        <sz val="12"/>
        <color theme="1"/>
        <rFont val="Calibri"/>
        <family val="2"/>
        <scheme val="minor"/>
      </rPr>
      <t xml:space="preserve"> et le prince charmant, sa sœur… (très belles photos)</t>
    </r>
  </si>
  <si>
    <t>C3-4</t>
  </si>
  <si>
    <r>
      <rPr>
        <b/>
        <sz val="12"/>
        <color theme="1"/>
        <rFont val="Calibri"/>
        <family val="2"/>
        <scheme val="minor"/>
      </rPr>
      <t xml:space="preserve">Hugh O'Briand </t>
    </r>
    <r>
      <rPr>
        <sz val="12"/>
        <color theme="1"/>
        <rFont val="Calibri"/>
        <family val="2"/>
        <scheme val="minor"/>
      </rPr>
      <t>Acteur américain 1925-2016 100 films  ami de chance</t>
    </r>
  </si>
  <si>
    <t>Albano palma, Blancheri Nicoles</t>
  </si>
  <si>
    <t>Zizi Jeammaire</t>
  </si>
  <si>
    <t>Sans Francisco , le grand Canion</t>
  </si>
  <si>
    <t>Shoping à Madrid,  sa maison à Ramatuelle, avec Henri Tournet, Pablo Testi +négatifs 27821, 8*8518, 8519</t>
  </si>
  <si>
    <r>
      <rPr>
        <b/>
        <sz val="12"/>
        <color theme="1"/>
        <rFont val="Calibri"/>
        <family val="2"/>
        <scheme val="minor"/>
      </rPr>
      <t>Anthony Delon</t>
    </r>
    <r>
      <rPr>
        <sz val="12"/>
        <color theme="1"/>
        <rFont val="Calibri"/>
        <family val="2"/>
        <scheme val="minor"/>
      </rPr>
      <t xml:space="preserve"> inaugurant le golf de la Moraleja à Madrid, Jonnie Walker 1984 (très belles photos)</t>
    </r>
  </si>
  <si>
    <t>4A3</t>
  </si>
  <si>
    <t>C6.1</t>
  </si>
  <si>
    <t>C6.2</t>
  </si>
  <si>
    <t>C6.3</t>
  </si>
  <si>
    <t>C6.4</t>
  </si>
  <si>
    <t>C6.5</t>
  </si>
  <si>
    <t>C6.6</t>
  </si>
  <si>
    <t>C6.7</t>
  </si>
  <si>
    <t>C6.8</t>
  </si>
  <si>
    <t>C6.9</t>
  </si>
  <si>
    <t>C6.A</t>
  </si>
  <si>
    <t>C6;B</t>
  </si>
  <si>
    <t>C6.C</t>
  </si>
  <si>
    <t>C6.D</t>
  </si>
  <si>
    <t>C6.E</t>
  </si>
  <si>
    <t>C7.2</t>
  </si>
  <si>
    <r>
      <rPr>
        <b/>
        <sz val="12"/>
        <color theme="1"/>
        <rFont val="Calibri"/>
        <family val="2"/>
        <scheme val="minor"/>
      </rPr>
      <t>Terence Young (réalisateur)+ Omar Sharif + Angèle Drizenson</t>
    </r>
    <r>
      <rPr>
        <sz val="12"/>
        <color theme="1"/>
        <rFont val="Calibri"/>
        <family val="2"/>
        <scheme val="minor"/>
      </rPr>
      <t xml:space="preserve"> (Les fleurs du mal)</t>
    </r>
  </si>
  <si>
    <t>80x40</t>
  </si>
  <si>
    <t>C6.F</t>
  </si>
  <si>
    <t>C6.G</t>
  </si>
  <si>
    <t>C6.H</t>
  </si>
  <si>
    <t>C6.I</t>
  </si>
  <si>
    <t>B5.4</t>
  </si>
  <si>
    <t>B5.5</t>
  </si>
  <si>
    <t>B5.6</t>
  </si>
  <si>
    <r>
      <t xml:space="preserve">Film de Claude Chabrol avec </t>
    </r>
    <r>
      <rPr>
        <b/>
        <sz val="12"/>
        <color theme="1"/>
        <rFont val="Calibri"/>
        <family val="2"/>
        <scheme val="minor"/>
      </rPr>
      <t>Jodie Foster</t>
    </r>
  </si>
  <si>
    <t>B7.1</t>
  </si>
  <si>
    <t>B7.2</t>
  </si>
  <si>
    <t>B7.3</t>
  </si>
  <si>
    <t>B7.4</t>
  </si>
  <si>
    <t>B7.5</t>
  </si>
  <si>
    <t>B7.6</t>
  </si>
  <si>
    <t>B7.8</t>
  </si>
  <si>
    <t>B7.9</t>
  </si>
  <si>
    <t>B7.10</t>
  </si>
  <si>
    <t>B7.11</t>
  </si>
  <si>
    <t>B7.12</t>
  </si>
  <si>
    <t>B7.13</t>
  </si>
  <si>
    <t>Sydne Rome excellentes photos</t>
  </si>
  <si>
    <t>Jeanne d'Arc excellentes photos</t>
  </si>
  <si>
    <t>VIDE</t>
  </si>
  <si>
    <r>
      <rPr>
        <b/>
        <sz val="12"/>
        <color theme="1"/>
        <rFont val="Calibri"/>
        <family val="2"/>
        <scheme val="minor"/>
      </rPr>
      <t xml:space="preserve">Stock de négatifs N&amp;B : </t>
    </r>
    <r>
      <rPr>
        <sz val="12"/>
        <color theme="1"/>
        <rFont val="Calibri"/>
        <family val="2"/>
        <scheme val="minor"/>
      </rPr>
      <t xml:space="preserve">
- 80 négatifs de ses chiens; Espagne 23/5/73 n°8047; 120 négatifs perso 8903 et 8792; 40 négatifsDivers 8596</t>
    </r>
  </si>
  <si>
    <t>IGLESIAS</t>
  </si>
  <si>
    <t>Bridgit Fonda</t>
  </si>
  <si>
    <t>B8.1</t>
  </si>
  <si>
    <t>B8.2</t>
  </si>
  <si>
    <t>Maurice Chevalier à Paris</t>
  </si>
  <si>
    <t>Leon Zitrone</t>
  </si>
  <si>
    <t>V.Giscard D'Estaing</t>
  </si>
  <si>
    <r>
      <rPr>
        <b/>
        <sz val="12"/>
        <color theme="1"/>
        <rFont val="Calibri"/>
        <family val="2"/>
        <scheme val="minor"/>
      </rPr>
      <t>Marie France Pisier</t>
    </r>
    <r>
      <rPr>
        <sz val="12"/>
        <color theme="1"/>
        <rFont val="Calibri"/>
        <family val="2"/>
        <scheme val="minor"/>
      </rPr>
      <t xml:space="preserve"> à Ibiza + reportage</t>
    </r>
  </si>
  <si>
    <t>B6.1</t>
  </si>
  <si>
    <t>B6.2</t>
  </si>
  <si>
    <t>B6.3</t>
  </si>
  <si>
    <t>B6.4</t>
  </si>
  <si>
    <t>B6.5</t>
  </si>
  <si>
    <t>B6.6</t>
  </si>
  <si>
    <t>B6.7</t>
  </si>
  <si>
    <r>
      <t>J. Chirac, Mireille Mathieu,.Simone Veil, Léotard..</t>
    </r>
    <r>
      <rPr>
        <b/>
        <sz val="12"/>
        <color theme="1"/>
        <rFont val="Calibri"/>
        <family val="2"/>
        <scheme val="minor"/>
      </rPr>
      <t xml:space="preserve"> </t>
    </r>
    <r>
      <rPr>
        <sz val="12"/>
        <color theme="1"/>
        <rFont val="Calibri"/>
        <family val="2"/>
        <scheme val="minor"/>
      </rPr>
      <t xml:space="preserve"> contre le sida 1986</t>
    </r>
  </si>
  <si>
    <t>Divers dont Yves Montand, Françoise Hardy, Michael Von Pressen</t>
  </si>
  <si>
    <t>C7.1</t>
  </si>
  <si>
    <t>B7.7</t>
  </si>
  <si>
    <t>B7.14</t>
  </si>
  <si>
    <t>B7.15</t>
  </si>
  <si>
    <t>dossier cuir1: cote des peintres, Carzou, Dali,  Simon Segall, Chagall, Augustin Fernandez, Teibot, Mentor, Jean Hélion, Segonzac, Aizpiri, Carton, Jean Miro, Max Ernst, Von Dongen, Kikoïne, Giacometti, Ambrogiani, Marquet, Braque, Curtis, Louis Valta, Mouly, Gérard Launay...</t>
  </si>
  <si>
    <t>4+AA75:AD76</t>
  </si>
  <si>
    <t>Super grand classeur A3 de 40 pages et 70 photos couleur sur fond noir : thème peinture naïve</t>
  </si>
  <si>
    <t>70A4</t>
  </si>
  <si>
    <t>Super grand classeur A3 de 20 pages et 30 photos couleur sur fond divers : thème peinture naïve</t>
  </si>
  <si>
    <t>Geirardt Liebmann Atelier à New York 1977+ Expo à Genève 1975</t>
  </si>
  <si>
    <t>8A4</t>
  </si>
  <si>
    <t>Kekoine</t>
  </si>
  <si>
    <t>De Segonza</t>
  </si>
  <si>
    <t>Heaulmé+Sukarno+Odermatt</t>
  </si>
  <si>
    <t>Zavaro</t>
  </si>
  <si>
    <t>Hélion</t>
  </si>
  <si>
    <t>Leslie Caven</t>
  </si>
  <si>
    <t>Terbost</t>
  </si>
  <si>
    <t>Matthieu</t>
  </si>
  <si>
    <t>Corsia</t>
  </si>
  <si>
    <t>Benn</t>
  </si>
  <si>
    <t>André Verdet + correspondance en 1964</t>
  </si>
  <si>
    <t>Georges Ferer</t>
  </si>
  <si>
    <t>Mentor</t>
  </si>
  <si>
    <t>de Perthuis</t>
  </si>
  <si>
    <t xml:space="preserve"> vrac divers</t>
  </si>
  <si>
    <t>qq très grandes photos</t>
  </si>
  <si>
    <t>Coutaud</t>
  </si>
  <si>
    <t>Michel Terasse</t>
  </si>
  <si>
    <t>I6.1</t>
  </si>
  <si>
    <t>I6.2</t>
  </si>
  <si>
    <t>I6.4</t>
  </si>
  <si>
    <t>I6.5</t>
  </si>
  <si>
    <t>I6.6</t>
  </si>
  <si>
    <t>I6.7</t>
  </si>
  <si>
    <t>I6.8</t>
  </si>
  <si>
    <t>I6.9</t>
  </si>
  <si>
    <t>I6.A</t>
  </si>
  <si>
    <t>I6.10</t>
  </si>
  <si>
    <t>I6.11</t>
  </si>
  <si>
    <t>I6.12</t>
  </si>
  <si>
    <t>I6.13</t>
  </si>
  <si>
    <t>I6.14</t>
  </si>
  <si>
    <t>I6.15</t>
  </si>
  <si>
    <t>I6.B</t>
  </si>
  <si>
    <t>I6.C</t>
  </si>
  <si>
    <t>I6.D</t>
  </si>
  <si>
    <t>DALI : reportage : son livre, dans les caves de la tour Eiffel, avec la grosse boule tranparente au Palais des glaces, avec Amanda Lear (avec négatifs)  + lettre amicale</t>
  </si>
  <si>
    <t>Artiste peintre divers : Kinjo, Art Iranien…</t>
  </si>
  <si>
    <r>
      <t xml:space="preserve">super grande photos TTB dans une quarantaine d'enveloppes à fond noir : </t>
    </r>
    <r>
      <rPr>
        <b/>
        <sz val="12"/>
        <color theme="3" tint="0.39997558519241921"/>
        <rFont val="Calibri"/>
        <family val="2"/>
        <scheme val="minor"/>
      </rPr>
      <t>prince Juan Carlos, Kurt Jurgens, Niki Lauda, Ursula Andress, articles de presses</t>
    </r>
  </si>
  <si>
    <t xml:space="preserve">Gérard sculpteur de bronze </t>
  </si>
  <si>
    <t>I6.F</t>
  </si>
  <si>
    <t>I6.G</t>
  </si>
  <si>
    <t>I6.H</t>
  </si>
  <si>
    <t>I6.I</t>
  </si>
  <si>
    <t>I6.J</t>
  </si>
  <si>
    <t>+40 enveloppes diverses</t>
  </si>
  <si>
    <t>William Shappe sculpteur sur fer</t>
  </si>
  <si>
    <t>Sinichi Saithos peintre Japonais</t>
  </si>
  <si>
    <t>Jean Baptiste Rosevelt peintre Haïtien</t>
  </si>
  <si>
    <t>Serge Arnoux</t>
  </si>
  <si>
    <r>
      <t>Ursula Andress</t>
    </r>
    <r>
      <rPr>
        <sz val="12"/>
        <color theme="1"/>
        <rFont val="Calibri"/>
        <family val="2"/>
        <scheme val="minor"/>
      </rPr>
      <t xml:space="preserve"> : à Ibiza</t>
    </r>
    <r>
      <rPr>
        <b/>
        <sz val="12"/>
        <color theme="1"/>
        <rFont val="Calibri"/>
        <family val="2"/>
        <scheme val="minor"/>
      </rPr>
      <t xml:space="preserve">
169 négatifs d'Ursula Andress;</t>
    </r>
  </si>
  <si>
    <r>
      <rPr>
        <b/>
        <sz val="12"/>
        <color theme="1"/>
        <rFont val="Calibri"/>
        <family val="2"/>
        <scheme val="minor"/>
      </rPr>
      <t>Brigitte Fossey</t>
    </r>
    <r>
      <rPr>
        <sz val="12"/>
        <color theme="1"/>
        <rFont val="Calibri"/>
        <family val="2"/>
        <scheme val="minor"/>
      </rPr>
      <t xml:space="preserve"> en Guadeloupe + son mariage…
Foire de l'amandier en Corse</t>
    </r>
  </si>
  <si>
    <t>Colonne de droite</t>
  </si>
  <si>
    <t>Michèle MORGAN</t>
  </si>
  <si>
    <t>C6BIS</t>
  </si>
  <si>
    <r>
      <t xml:space="preserve">Judie &amp; Elodie Foster </t>
    </r>
    <r>
      <rPr>
        <sz val="12"/>
        <color theme="1"/>
        <rFont val="Calibri"/>
        <family val="2"/>
        <scheme val="minor"/>
      </rPr>
      <t>Superbes photos (dont certaines avec Chabrol) +article</t>
    </r>
  </si>
  <si>
    <t>Lettres, Etudes, factures avec Carven et sa maison</t>
  </si>
  <si>
    <t>A6.1</t>
  </si>
  <si>
    <t>A6.2</t>
  </si>
  <si>
    <t>130A4</t>
  </si>
  <si>
    <t>1 classeur de 140 photos diverses A4</t>
  </si>
  <si>
    <t xml:space="preserve">1 classeur de 140 plances diverses </t>
  </si>
  <si>
    <t>A7.4</t>
  </si>
  <si>
    <t>A7.5</t>
  </si>
  <si>
    <t>A7.6</t>
  </si>
  <si>
    <t>Howards Hawks, photos du film + 160 photos d' howard A4 N&amp;B  (A7.0)</t>
  </si>
  <si>
    <t>200A4</t>
  </si>
  <si>
    <t>Carven 2001-2002 avec d'Ormesson, Cyrielle Clair,+C49  J. d'Ormesson, A. Decaux + un spectacle et 3 planches sur Chantilly...</t>
  </si>
  <si>
    <t>160A4</t>
  </si>
  <si>
    <t>Carven au Japon + Léotard</t>
  </si>
  <si>
    <t>A4.1</t>
  </si>
  <si>
    <t>Carven au Musée Galliera décorée par Dufour  de l'ordre du mérite en 2001-2002 + Chantilly (avec P. de Carolis) et Côte d'Azur</t>
  </si>
  <si>
    <t>A4.2</t>
  </si>
  <si>
    <t>A4.3</t>
  </si>
  <si>
    <t>A4.4</t>
  </si>
  <si>
    <t>A4.5</t>
  </si>
  <si>
    <t>DIVERS :Guadeloupe,St Tropez…</t>
  </si>
  <si>
    <t>DIVERS : Haiti</t>
  </si>
  <si>
    <t>Pierre Despine, reportage et correspondance sur la mort du petit Nicolas à Genève</t>
  </si>
  <si>
    <t>Cinéma : Divers belles photos A4</t>
  </si>
  <si>
    <t>Tennis Roland Garros</t>
  </si>
  <si>
    <t>Escrime  Champion</t>
  </si>
  <si>
    <t>Golf Timex Biarritz 1984</t>
  </si>
  <si>
    <t>Open de France à St Cloud</t>
  </si>
  <si>
    <t>Golf Deauville 1984</t>
  </si>
  <si>
    <t xml:space="preserve"> Golf Jonny Walker à Madrid, </t>
  </si>
  <si>
    <t>Golf GSTADT</t>
  </si>
  <si>
    <t>E5.1</t>
  </si>
  <si>
    <t>E5.2</t>
  </si>
  <si>
    <t>FESTIVAL DE CANNES</t>
  </si>
  <si>
    <t>soirée Russe à Chantilly avec Carven</t>
  </si>
  <si>
    <t>E5.3</t>
  </si>
  <si>
    <t>E5.4</t>
  </si>
  <si>
    <t>E5.5</t>
  </si>
  <si>
    <t>E5.6</t>
  </si>
  <si>
    <t>E5.7</t>
  </si>
  <si>
    <t>E5.8</t>
  </si>
  <si>
    <t>Dégustation de vin à Veizeley</t>
  </si>
  <si>
    <t>Terence Young en Iran</t>
  </si>
  <si>
    <t>safari</t>
  </si>
  <si>
    <t>Foire de l'amandier</t>
  </si>
  <si>
    <t>Les Tables gravées Antiquités Medicis/Raoul  Gérard</t>
  </si>
  <si>
    <t>E5.9</t>
  </si>
  <si>
    <t>E5.10</t>
  </si>
  <si>
    <t>Melle Fonda</t>
  </si>
  <si>
    <t>CHEMISE JAUNE COMPRENANT :</t>
  </si>
  <si>
    <t>DIVERS dont : l'écrivain Pierre Schoendoerffer et Larry Dye à Paris</t>
  </si>
  <si>
    <t>DOSSIER : Les Hauts de Cran à  Montana  en SUISSE avec FORGET, LESIEUTRE, GSTRADT, Gunter R SASCH, Colette et Anne Gunter…</t>
  </si>
  <si>
    <t>15A5</t>
  </si>
  <si>
    <t>A7.7</t>
  </si>
  <si>
    <t>A7.8</t>
  </si>
  <si>
    <t xml:space="preserve">A8.1 </t>
  </si>
  <si>
    <t>Coco Chanel</t>
  </si>
  <si>
    <t>A8.2</t>
  </si>
  <si>
    <t>A8.3</t>
  </si>
  <si>
    <t>A8.4</t>
  </si>
  <si>
    <t>A8.5</t>
  </si>
  <si>
    <t>A8.6</t>
  </si>
  <si>
    <t>A8.7</t>
  </si>
  <si>
    <t>SURCOUF GENEVIEVE CASILE.. Reportage</t>
  </si>
  <si>
    <t>A8.8</t>
  </si>
  <si>
    <t>A8.9</t>
  </si>
  <si>
    <t>A8.10</t>
  </si>
  <si>
    <t>A8.11</t>
  </si>
  <si>
    <t>A8.12</t>
  </si>
  <si>
    <t>A8.13</t>
  </si>
  <si>
    <t>A8.14</t>
  </si>
  <si>
    <t>Florence Guerin (ex-actrice porno) et fils de Vadim</t>
  </si>
  <si>
    <t xml:space="preserve">Les 20 ans du Théatre André Malraux/ Toubon +Ballet de ST Pétersbourg Tchaikovski </t>
  </si>
  <si>
    <t>Opéra  Festival international de danse</t>
  </si>
  <si>
    <t>C8H</t>
  </si>
  <si>
    <t>Gstaadt Alexis Vasseliev 1972</t>
  </si>
  <si>
    <t>!à</t>
  </si>
  <si>
    <t>é&amp;à</t>
  </si>
  <si>
    <t>C3-5</t>
  </si>
  <si>
    <t>Marie José Nat+ avec son fils</t>
  </si>
  <si>
    <t>Romy Schneider et Fabio Testi</t>
  </si>
  <si>
    <t>Carlos Marcel à Ibiza</t>
  </si>
  <si>
    <t>C7.7</t>
  </si>
  <si>
    <t>ANOUK Aimé</t>
  </si>
  <si>
    <t>Superbes photos d'une jeune personne ?</t>
  </si>
  <si>
    <t>Superbes photos de différentes personnes …</t>
  </si>
  <si>
    <t>Différentes planches  sans négatifs</t>
  </si>
  <si>
    <t>April Hélène cabaret St Tropez</t>
  </si>
  <si>
    <t>La mode au Golf</t>
  </si>
  <si>
    <t>Les amis 1970 dont la maman de Colette Koster</t>
  </si>
  <si>
    <t>Reguiolas Kiveman</t>
  </si>
  <si>
    <t>Suzanne Elliotte joueur de pétanque à Pampelonne</t>
  </si>
  <si>
    <t>Michica et Vassau les pêcheurs</t>
  </si>
  <si>
    <t>Divers enveloppes</t>
  </si>
  <si>
    <t>dossier divers comédiens…</t>
  </si>
  <si>
    <t>trophée golf Johny Walker</t>
  </si>
  <si>
    <t>Mylène Demongeot (avec statues, au café…) +qqdebrigitte fossey, masha Merril, Cannes Marc Estel</t>
  </si>
  <si>
    <t>G8.2</t>
  </si>
  <si>
    <t>36 Planches de divers SANS négatifs</t>
  </si>
  <si>
    <t>G8.3</t>
  </si>
  <si>
    <t>53 Planches de divers avec négatifs</t>
  </si>
  <si>
    <t>G8.1</t>
  </si>
  <si>
    <t>G8.4</t>
  </si>
  <si>
    <t xml:space="preserve">Marc Estel </t>
  </si>
  <si>
    <t>Espagne inauguration club 23/5:1973</t>
  </si>
  <si>
    <t>Divers dont : Tania Berryz, Fabienne, Jean Jacques Gauer, Ben Jamel, Eric J. Epars, Willibenz Oehrli, Calvi 1974, Honoré, Fanny, Spengler,St Tropez mai 64</t>
  </si>
  <si>
    <t>110A4</t>
  </si>
  <si>
    <t>classeur de 110 photos A4 dont certaines superbes…</t>
  </si>
  <si>
    <t>Marc Estel  dont qq unes avec Yves Montand + Mylène Demongeot + JP Castaldy</t>
  </si>
  <si>
    <t>B8.3</t>
  </si>
  <si>
    <t>B8.4</t>
  </si>
  <si>
    <t>Ralph Vallone + Laura fille (blonde) de Georges Ulmer / Beverly Adams</t>
  </si>
  <si>
    <t>16A4</t>
  </si>
  <si>
    <t>7A4</t>
  </si>
  <si>
    <r>
      <t>Michel Vaillant</t>
    </r>
    <r>
      <rPr>
        <sz val="12"/>
        <color theme="1"/>
        <rFont val="Calibri"/>
        <family val="2"/>
        <scheme val="minor"/>
      </rPr>
      <t xml:space="preserve"> ex Ministre Chgé des relations/parlement</t>
    </r>
  </si>
  <si>
    <t>B6.8</t>
  </si>
  <si>
    <r>
      <rPr>
        <b/>
        <sz val="12"/>
        <color theme="1"/>
        <rFont val="Calibri"/>
        <family val="2"/>
        <scheme val="minor"/>
      </rPr>
      <t xml:space="preserve">Florence d'Harcourt </t>
    </r>
    <r>
      <rPr>
        <sz val="12"/>
        <color theme="1"/>
        <rFont val="Calibri"/>
        <family val="2"/>
        <scheme val="minor"/>
      </rPr>
      <t>chez elle avec ses parents et enfants… superbes photos</t>
    </r>
  </si>
  <si>
    <t>Niarcos à Deauville 1983</t>
  </si>
  <si>
    <t>B6.9</t>
  </si>
  <si>
    <t>B6.10</t>
  </si>
  <si>
    <t>B6.11</t>
  </si>
  <si>
    <t>Kroutchev (+reportage)</t>
  </si>
  <si>
    <r>
      <rPr>
        <b/>
        <sz val="12"/>
        <color theme="1"/>
        <rFont val="Calibri"/>
        <family val="2"/>
        <scheme val="minor"/>
      </rPr>
      <t xml:space="preserve">Cérémonie à Colombey les 2 églises </t>
    </r>
    <r>
      <rPr>
        <sz val="12"/>
        <color theme="1"/>
        <rFont val="Calibri"/>
        <family val="2"/>
        <scheme val="minor"/>
      </rPr>
      <t>avec Messmer, d'Harcourt, Mme Papon…</t>
    </r>
  </si>
  <si>
    <r>
      <t>Robert Kennedi</t>
    </r>
    <r>
      <rPr>
        <sz val="12"/>
        <color theme="1"/>
        <rFont val="Calibri"/>
        <family val="2"/>
        <scheme val="minor"/>
      </rPr>
      <t xml:space="preserve"> au ski en famille en 1972</t>
    </r>
  </si>
  <si>
    <t>x</t>
  </si>
  <si>
    <r>
      <t>Leon Zitrone</t>
    </r>
    <r>
      <rPr>
        <sz val="12"/>
        <color theme="1"/>
        <rFont val="Calibri"/>
        <family val="2"/>
        <scheme val="minor"/>
      </rPr>
      <t xml:space="preserve"> avec Michèle Morgan, Régine, sylvia Montfort, Gouze Renal, Mme Milstani, Jeanne Moreau</t>
    </r>
  </si>
  <si>
    <t>B8.5</t>
  </si>
  <si>
    <t>très jolies diapos d'une jeune femme</t>
  </si>
  <si>
    <t>B8.6</t>
  </si>
  <si>
    <t>B8.7</t>
  </si>
  <si>
    <t>B8.8</t>
  </si>
  <si>
    <t>B8.9</t>
  </si>
  <si>
    <t>B8.10</t>
  </si>
  <si>
    <t>B8.11</t>
  </si>
  <si>
    <t>B8.12</t>
  </si>
  <si>
    <t>B8.13</t>
  </si>
  <si>
    <t>B8.14</t>
  </si>
  <si>
    <t>B8.15</t>
  </si>
  <si>
    <t>Acteur William Holden + correspondance avec Chance</t>
  </si>
  <si>
    <t>Yves Bayer  La grande Chaumière</t>
  </si>
  <si>
    <t>I6.K</t>
  </si>
  <si>
    <t>Mariage Van Der de Crit + Foussier + Claude Gérard</t>
  </si>
  <si>
    <t>MenuhinvYehudi / François Reichenbac</t>
  </si>
  <si>
    <t>Gérard Galtier</t>
  </si>
  <si>
    <t>Elvira Popesco chez Maxim's</t>
  </si>
  <si>
    <t>Trintignant chez Philippe Labro</t>
  </si>
  <si>
    <t>Georges Chelon</t>
  </si>
  <si>
    <t>Claude Teraille à la Tour d'Argent</t>
  </si>
  <si>
    <t>Romina et son père Tyrone Power / Albano Palma</t>
  </si>
  <si>
    <t>Légion d'Honneur de Simone Simon</t>
  </si>
  <si>
    <t>B8.16</t>
  </si>
  <si>
    <t xml:space="preserve">divers    </t>
  </si>
  <si>
    <t>B8.17</t>
  </si>
  <si>
    <t>Photos de 3 personnages dont une forte</t>
  </si>
  <si>
    <t>25A4</t>
  </si>
  <si>
    <t xml:space="preserve">DIVERS </t>
  </si>
  <si>
    <t>Grandes photos dans enveloppe : Carzou, Dali, sculptrice</t>
  </si>
  <si>
    <t>La reine Farah/Shah d'Iran</t>
  </si>
  <si>
    <t>Diane de France Artiste et fille du comte d eParis</t>
  </si>
  <si>
    <t>B5.20</t>
  </si>
  <si>
    <t>B5.7</t>
  </si>
  <si>
    <t>B5.21</t>
  </si>
  <si>
    <t>B5.9</t>
  </si>
  <si>
    <t>M. Mme Chirac et Ohya  / 24 ème festival internalional de danse de Paris + maquett de la revue</t>
  </si>
  <si>
    <t>B5.10</t>
  </si>
  <si>
    <t>B5.17</t>
  </si>
  <si>
    <t>B5.18</t>
  </si>
  <si>
    <t>B5.19</t>
  </si>
  <si>
    <t>B5.11</t>
  </si>
  <si>
    <t>B5.12</t>
  </si>
  <si>
    <t>B5.13</t>
  </si>
  <si>
    <t>B5.14</t>
  </si>
  <si>
    <t>B5.15</t>
  </si>
  <si>
    <t>B5.16</t>
  </si>
  <si>
    <t>J.Chirac et Berdadette, Mme Pompidou, Dalida, C. Goya, JJ Debout, Line Renaud,Hugue Auffray… enfants handiapés Cardin</t>
  </si>
  <si>
    <t>ANAE MORI 35ans de mode avec Mme Chirac et Carven</t>
  </si>
  <si>
    <t>M&amp;Mme Chirac remise décoration à  Philippe Verret à la mairie de Paris 1990</t>
  </si>
  <si>
    <t>B5.8</t>
  </si>
  <si>
    <t>J. Chirac discours à Provins</t>
  </si>
  <si>
    <t>B5.22</t>
  </si>
  <si>
    <t>B5.23</t>
  </si>
  <si>
    <t>B5.24</t>
  </si>
  <si>
    <t>B5.25</t>
  </si>
  <si>
    <t>Giscard d'Estaing</t>
  </si>
  <si>
    <t>Ministère de la Défense</t>
  </si>
  <si>
    <t>Ministère de l'Industrie en Espagbe</t>
  </si>
  <si>
    <t>B5.26</t>
  </si>
  <si>
    <t>B5.27</t>
  </si>
  <si>
    <t>B5.28</t>
  </si>
  <si>
    <t>Diner Dior 1985 Katia Tchenko avec Mme Pompidou etJC Brialy</t>
  </si>
  <si>
    <t>La Fête du cinema avec Philippe Douste Blazy et différents acteurs</t>
  </si>
  <si>
    <t>Pierre Daragie…maire de paris,…</t>
  </si>
  <si>
    <t xml:space="preserve"> En dessous ont été redistribué à vérifier où…..</t>
  </si>
  <si>
    <t xml:space="preserve">SculpteurGérard Liebmann expo Genève 1075 et New York 77 </t>
  </si>
  <si>
    <r>
      <rPr>
        <b/>
        <sz val="12"/>
        <color theme="1"/>
        <rFont val="Calibri"/>
        <family val="2"/>
        <scheme val="minor"/>
      </rPr>
      <t>Chance</t>
    </r>
    <r>
      <rPr>
        <sz val="12"/>
        <color theme="1"/>
        <rFont val="Calibri"/>
        <family val="2"/>
        <scheme val="minor"/>
      </rPr>
      <t xml:space="preserve"> en situation à Ibiza qq tbellez photos d'elle en A4</t>
    </r>
  </si>
  <si>
    <t>40 planches contacts avec négatifs</t>
  </si>
  <si>
    <t>La baronne Chabrol à Ibiza</t>
  </si>
  <si>
    <t>D6.1</t>
  </si>
  <si>
    <t>D6.2</t>
  </si>
  <si>
    <t>D6.3</t>
  </si>
  <si>
    <t>D6.4</t>
  </si>
  <si>
    <t>D6.5</t>
  </si>
  <si>
    <t>D6.6</t>
  </si>
  <si>
    <t>D6.7</t>
  </si>
  <si>
    <t>D6.8</t>
  </si>
  <si>
    <t>La Fincia  Foufousse</t>
  </si>
  <si>
    <t>Mariage Gitans d'Ibiza</t>
  </si>
  <si>
    <t>Fête de la mode  Paul'As d'Ibiza</t>
  </si>
  <si>
    <t>D6.9</t>
  </si>
  <si>
    <t>D6.10</t>
  </si>
  <si>
    <t>D6.11</t>
  </si>
  <si>
    <t>Chanteuse Massiel et Raoul de Palma</t>
  </si>
  <si>
    <t>Vues en hiver d'Ibiza et St Tropez</t>
  </si>
  <si>
    <t>reportages divers Ibiza</t>
  </si>
  <si>
    <t>Essais photos de nus</t>
  </si>
  <si>
    <t>D6.12</t>
  </si>
  <si>
    <t>D6.13</t>
  </si>
  <si>
    <t>D6.14</t>
  </si>
  <si>
    <t>Jolie-Belle femme</t>
  </si>
  <si>
    <t>Actrice - peintre anglaise Ms Cookson - galerie Suzi Elliot</t>
  </si>
  <si>
    <t>Vicentita Lidstet Palais</t>
  </si>
  <si>
    <t>D6.15</t>
  </si>
  <si>
    <t>D6.16</t>
  </si>
  <si>
    <t>D6.17</t>
  </si>
  <si>
    <t>mMose Adlib 1973</t>
  </si>
  <si>
    <t xml:space="preserve">Anna Paloma </t>
  </si>
  <si>
    <t>Marouani et les enfants de la mode à Ibiza 1976</t>
  </si>
  <si>
    <t>D6.18</t>
  </si>
  <si>
    <t>D6.19</t>
  </si>
  <si>
    <t>La mode à Ibiza</t>
  </si>
  <si>
    <t>Divers : ,L'art des enfants, Barcelone, Barry, Yonesco, David Stein…</t>
  </si>
  <si>
    <t>D6.20</t>
  </si>
  <si>
    <t>Le surf à Ibiza Mont Vedra</t>
  </si>
  <si>
    <t>D6.21</t>
  </si>
  <si>
    <t>Les Ballets Béjart sur la plage</t>
  </si>
  <si>
    <t xml:space="preserve">Diverses enveloppes </t>
  </si>
  <si>
    <t>divers à travers 80 enveloppes</t>
  </si>
  <si>
    <t>Film "Femme" 1982 avec Helmut Berger, Alexandrza Stewart, Tina Angella, Eva COBO, … avec ébauche du scénario de Tana Kaleya réalisatrice</t>
  </si>
  <si>
    <t>Vente charité 2ème DB Mmes Ml Leclerc et Giscard</t>
  </si>
  <si>
    <r>
      <t>Beregovoye</t>
    </r>
    <r>
      <rPr>
        <sz val="12"/>
        <color theme="1"/>
        <rFont val="Calibri"/>
        <family val="2"/>
        <scheme val="minor"/>
      </rPr>
      <t xml:space="preserve"> inauguration… Les 4 mousquetaire de la Nièvres</t>
    </r>
  </si>
  <si>
    <t>B6.12</t>
  </si>
  <si>
    <t>Prince Rainier à Monte Carlos Bijoux Gerard</t>
  </si>
  <si>
    <t>B6.13</t>
  </si>
  <si>
    <r>
      <rPr>
        <sz val="12"/>
        <color theme="1"/>
        <rFont val="Calibri"/>
        <family val="2"/>
        <scheme val="minor"/>
      </rPr>
      <t xml:space="preserve">Colection Chanel à l'Opéra avec </t>
    </r>
    <r>
      <rPr>
        <b/>
        <sz val="12"/>
        <color theme="1"/>
        <rFont val="Calibri"/>
        <family val="2"/>
        <scheme val="minor"/>
      </rPr>
      <t>Mme Chirac, Mompidou, Karl Lagerfeld,</t>
    </r>
    <r>
      <rPr>
        <sz val="12"/>
        <color theme="1"/>
        <rFont val="Calibri"/>
        <family val="2"/>
        <scheme val="minor"/>
      </rPr>
      <t xml:space="preserve"> et les mannequins : Ignes de lFreassnge, Jane Seymou...</t>
    </r>
  </si>
  <si>
    <t>B7.16</t>
  </si>
  <si>
    <t>B7.17</t>
  </si>
  <si>
    <t>I5.8</t>
  </si>
  <si>
    <t>Ylia Glazounov peintre Russe, expose Galerie Mona Lisa en 1968 + photos  avec Brigitte Fossey et Marie France Boyer</t>
  </si>
  <si>
    <t>Catherine Spaak SUPERBE PHOTOS</t>
  </si>
  <si>
    <t>C6.I1</t>
  </si>
  <si>
    <t>C6.I2</t>
  </si>
  <si>
    <t>C6.I3</t>
  </si>
  <si>
    <t>C6.I4</t>
  </si>
  <si>
    <t>C6.I5</t>
  </si>
  <si>
    <t>C6.I6</t>
  </si>
  <si>
    <t>C6.I7</t>
  </si>
  <si>
    <t>C6.I8</t>
  </si>
  <si>
    <t>C6.I9</t>
  </si>
  <si>
    <t>C6.J1</t>
  </si>
  <si>
    <t>C6.J2</t>
  </si>
  <si>
    <t>C6.J3</t>
  </si>
  <si>
    <t>17A4</t>
  </si>
  <si>
    <t xml:space="preserve">Samy Dawis </t>
  </si>
  <si>
    <t>C6.J4</t>
  </si>
  <si>
    <t>C6.J5</t>
  </si>
  <si>
    <t>C6.J6</t>
  </si>
  <si>
    <r>
      <rPr>
        <b/>
        <sz val="12"/>
        <color theme="1"/>
        <rFont val="Calibri"/>
        <family val="2"/>
        <scheme val="minor"/>
      </rPr>
      <t xml:space="preserve">Richard Borhinger </t>
    </r>
    <r>
      <rPr>
        <sz val="12"/>
        <color theme="1"/>
        <rFont val="Calibri"/>
        <family val="2"/>
        <scheme val="minor"/>
      </rPr>
      <t>son mariage</t>
    </r>
  </si>
  <si>
    <t>Mike et Colette Koster en 1984</t>
  </si>
  <si>
    <r>
      <rPr>
        <b/>
        <sz val="12"/>
        <color theme="1"/>
        <rFont val="Calibri"/>
        <family val="2"/>
        <scheme val="minor"/>
      </rPr>
      <t xml:space="preserve">Martin Kove </t>
    </r>
    <r>
      <rPr>
        <sz val="12"/>
        <color theme="1"/>
        <rFont val="Calibri"/>
        <family val="2"/>
        <scheme val="minor"/>
      </rPr>
      <t>acteur américain né en 1946 spécialisé en film de karaté</t>
    </r>
  </si>
  <si>
    <t>Enterrement juif de Siegel</t>
  </si>
  <si>
    <t>jolis visages :  actrices?</t>
  </si>
  <si>
    <t>Mme Clermont-Tonnerre Monique et sa fille dansent avec J. CHAZOT</t>
  </si>
  <si>
    <t>12A4</t>
  </si>
  <si>
    <t>Polanski =  + 1 dessin original (Don Quichotte membré)</t>
  </si>
  <si>
    <t>Dossier Catherine Alric, comédienne, autheure, peintre + article de presse</t>
  </si>
  <si>
    <t>F6.1</t>
  </si>
  <si>
    <t>F6.2</t>
  </si>
  <si>
    <t>F6.3</t>
  </si>
  <si>
    <t>Brigitte Bardot</t>
  </si>
  <si>
    <t>B5.29</t>
  </si>
  <si>
    <t>Princesse Dewi Sukarno Epouse du Pdt d'Indonésie</t>
  </si>
  <si>
    <t>DIVERS Russie</t>
  </si>
  <si>
    <t>Divers planches photos avec  négatifs</t>
  </si>
  <si>
    <t>CARZOU: reportage en 1963 (7panches, 50A4,280 neg), en 1984 (1p, 40neg), 
en 1986 inauguration musée 25 diapo
 en 1987 exposoition à Lyon 40 A4,+5diapo +8 planches contact+ pages courrier
en 1991 fondation manosque (280 diapo)  à Tour (180 diapo), en 1992 à Lyon (80 diapos), en 1994 expo à Tours (20 diapos); en 1995 (15 photos +170 diapo) expo à Sarlat (205 diapo)</t>
  </si>
  <si>
    <r>
      <t xml:space="preserve">Gilbert Bécaud et </t>
    </r>
    <r>
      <rPr>
        <sz val="12"/>
        <color theme="1"/>
        <rFont val="Calibri"/>
        <family val="2"/>
        <scheme val="minor"/>
      </rPr>
      <t>ses enfants  + sa nièce en 1966 et 1974 (NB certains négatifs sont chez Jour de France)</t>
    </r>
  </si>
  <si>
    <t>Voyages</t>
  </si>
  <si>
    <t>La corse : Divers en 2004 + foire aux olives en 1997</t>
  </si>
  <si>
    <t>E8.1</t>
  </si>
  <si>
    <t>E8.2</t>
  </si>
  <si>
    <t>Mariage Corse en 2005 d'Alexandre Triconis et Pénitenti</t>
  </si>
  <si>
    <t>115A4</t>
  </si>
  <si>
    <t>E8.3</t>
  </si>
  <si>
    <t>E8.4</t>
  </si>
  <si>
    <t>Voyages dans le Nord + Pays Baltique belles photos couleurs</t>
  </si>
  <si>
    <t>Voyages par étapes dans le Nord + Pays Baltiques</t>
  </si>
  <si>
    <t>E8.5</t>
  </si>
  <si>
    <t>E8.6</t>
  </si>
  <si>
    <t>Souvenir de voyages 1999-2000 Très belles photos couleurs</t>
  </si>
  <si>
    <t>voyage en Afrique + un très beau visage d'un homme n&amp;b (+Kyra)</t>
  </si>
  <si>
    <t>E8.7</t>
  </si>
  <si>
    <t>E7.1</t>
  </si>
  <si>
    <t>E7.2</t>
  </si>
  <si>
    <t>E7.3</t>
  </si>
  <si>
    <t>E7.4</t>
  </si>
  <si>
    <t>E7.5</t>
  </si>
  <si>
    <t>E7.6</t>
  </si>
  <si>
    <t>E7.7</t>
  </si>
  <si>
    <t>E7.8</t>
  </si>
  <si>
    <t>E7.9</t>
  </si>
  <si>
    <t>E7.10</t>
  </si>
  <si>
    <t>Les horloges PIAGET avec Régine</t>
  </si>
  <si>
    <t>HERMES à Chantilly + Prix de Diane 1983 + Arabe 1987</t>
  </si>
  <si>
    <t>E6.1</t>
  </si>
  <si>
    <t>Footballer Paul Breitner + Interview sur son engagement/handicap+ articles de presse</t>
  </si>
  <si>
    <t>Marie France Boyer, Jacques Perrin, Francis Lemonier et Claude Brasseur pour film Verte moisson + "candidature" et articles de presse</t>
  </si>
  <si>
    <t>E6.2</t>
  </si>
  <si>
    <t>E6.3</t>
  </si>
  <si>
    <t>E6.4</t>
  </si>
  <si>
    <t>E6.5</t>
  </si>
  <si>
    <r>
      <rPr>
        <b/>
        <sz val="12"/>
        <color theme="1"/>
        <rFont val="Calibri"/>
        <family val="2"/>
        <scheme val="minor"/>
      </rPr>
      <t>Kurt Jurgens</t>
    </r>
    <r>
      <rPr>
        <sz val="12"/>
        <color theme="1"/>
        <rFont val="Calibri"/>
        <family val="2"/>
        <scheme val="minor"/>
      </rPr>
      <t xml:space="preserve"> (aux Bahamas et avec sa petite fille à Noël)  et à St Tropez en 1974 + plus agé avec Agrdise</t>
    </r>
  </si>
  <si>
    <t>24A4</t>
  </si>
  <si>
    <t>Marlène Lauda peintre et sa famille</t>
  </si>
  <si>
    <t>F6.4</t>
  </si>
  <si>
    <t>Elga Andersen</t>
  </si>
  <si>
    <t>25A5</t>
  </si>
  <si>
    <t>F6.5</t>
  </si>
  <si>
    <t>Hugh Obrien</t>
  </si>
  <si>
    <t>F6.6</t>
  </si>
  <si>
    <t>F6.7</t>
  </si>
  <si>
    <t>F6.8</t>
  </si>
  <si>
    <t>F6.9</t>
  </si>
  <si>
    <t>F6.10</t>
  </si>
  <si>
    <t>Teraille à la Tour d'Argent</t>
  </si>
  <si>
    <t>Anabelle Vadim +Edgzr Schneider 1974</t>
  </si>
  <si>
    <t>Gstaad Maryse Well 72_76</t>
  </si>
  <si>
    <t>Alexandra Stuart + qq autres et des nues</t>
  </si>
  <si>
    <t>Gérard Blain</t>
  </si>
  <si>
    <t>Ronne Barker comic anglais</t>
  </si>
  <si>
    <t>F6.11</t>
  </si>
  <si>
    <t>F6.12</t>
  </si>
  <si>
    <t>Diverses femmes</t>
  </si>
  <si>
    <t>Michèle Girardon actrice dont film Hatari</t>
  </si>
  <si>
    <t>G6.1</t>
  </si>
  <si>
    <t>St James's club Cartier</t>
  </si>
  <si>
    <t>G6.2</t>
  </si>
  <si>
    <t>Soirée St James's club  Marc Cartier</t>
  </si>
  <si>
    <t>Barclay à St Tropez</t>
  </si>
  <si>
    <t>Yves Renier</t>
  </si>
  <si>
    <t>Défilé + Diner de Pierre CARDIN chez Maxim's avec Linda de Souza chanteuse portugaise + P. Cardin à St Tropez</t>
  </si>
  <si>
    <t>28A4</t>
  </si>
  <si>
    <t>G6.3</t>
  </si>
  <si>
    <t>G6.4</t>
  </si>
  <si>
    <t>G7.1</t>
  </si>
  <si>
    <t>G7.2</t>
  </si>
  <si>
    <t>G7.3</t>
  </si>
  <si>
    <t>G7.4</t>
  </si>
  <si>
    <t>G7.5</t>
  </si>
  <si>
    <t>G7.6</t>
  </si>
  <si>
    <t>G7.7</t>
  </si>
  <si>
    <t>G7.8</t>
  </si>
  <si>
    <t>G7.9</t>
  </si>
  <si>
    <t>G7.10</t>
  </si>
  <si>
    <t>G7.11</t>
  </si>
  <si>
    <t>Torente sœur de Ted Lapidus Mode avec diverses actrices</t>
  </si>
  <si>
    <t>Niki Lauda, Baptème à Ibiza, accident, sa maison , ses enfants, la sœur de marlène Lauda: Brigitte Knaus</t>
  </si>
  <si>
    <t>divers?</t>
  </si>
  <si>
    <t>G8.5</t>
  </si>
  <si>
    <t>G8.6</t>
  </si>
  <si>
    <t>Tania Berryl</t>
  </si>
  <si>
    <t>G8.7</t>
  </si>
  <si>
    <t>willibenz oehrli skieur</t>
  </si>
  <si>
    <t>G8.8</t>
  </si>
  <si>
    <t>Jean Jacqus Gaver</t>
  </si>
  <si>
    <t>Famille Royale d'Espagne et enfants (trés belles photos) Juan Carlos</t>
  </si>
  <si>
    <t>D5.1</t>
  </si>
  <si>
    <t>IBIZA Krup; peintre Brigitte Knaus  chez arndt von bohlen</t>
  </si>
  <si>
    <t>D8.1</t>
  </si>
  <si>
    <t>D8.2</t>
  </si>
  <si>
    <t>D8.3</t>
  </si>
  <si>
    <t>D8.4</t>
  </si>
  <si>
    <t>D8.5</t>
  </si>
  <si>
    <t>Diverses Planches</t>
  </si>
  <si>
    <t>Vie à Ibiza</t>
  </si>
  <si>
    <t>Famille Llobet à Ibiza</t>
  </si>
  <si>
    <t>D8.6</t>
  </si>
  <si>
    <t>Suite famille Llobet et divers</t>
  </si>
  <si>
    <t>B5.30</t>
  </si>
  <si>
    <t>B5.31</t>
  </si>
  <si>
    <t>B5.32</t>
  </si>
  <si>
    <t>Princesse Barbara de Yougoslavie XII Biennales des antiquaires</t>
  </si>
  <si>
    <t>Maison de Cocteau</t>
  </si>
  <si>
    <t>B8.18</t>
  </si>
  <si>
    <t>B8.19</t>
  </si>
  <si>
    <t>B8.20</t>
  </si>
  <si>
    <t>B8.21</t>
  </si>
  <si>
    <t>B8.22</t>
  </si>
  <si>
    <t>B8.23</t>
  </si>
  <si>
    <r>
      <rPr>
        <b/>
        <sz val="12"/>
        <color theme="1"/>
        <rFont val="Calibri"/>
        <family val="2"/>
        <scheme val="minor"/>
      </rPr>
      <t xml:space="preserve">HAITI L'AN 2000 </t>
    </r>
    <r>
      <rPr>
        <sz val="12"/>
        <color theme="1"/>
        <rFont val="Calibri"/>
        <family val="2"/>
        <scheme val="minor"/>
      </rPr>
      <t>Les arts populaires d'Haiti et les artistes locaux (excellent digne d'une expo)</t>
    </r>
  </si>
  <si>
    <r>
      <rPr>
        <b/>
        <sz val="12"/>
        <color theme="1"/>
        <rFont val="Calibri"/>
        <family val="2"/>
        <scheme val="minor"/>
      </rPr>
      <t xml:space="preserve"> La vie à Haiti </t>
    </r>
    <r>
      <rPr>
        <sz val="12"/>
        <color theme="1"/>
        <rFont val="Calibri"/>
        <family val="2"/>
        <scheme val="minor"/>
      </rPr>
      <t xml:space="preserve">(suite), St Domingue : peintre, musée de l'Alcazar, Théatre, voyage Jacinel </t>
    </r>
  </si>
  <si>
    <r>
      <rPr>
        <b/>
        <sz val="12"/>
        <color theme="1"/>
        <rFont val="Calibri"/>
        <family val="2"/>
        <scheme val="minor"/>
      </rPr>
      <t>Haïti - St Doming</t>
    </r>
    <r>
      <rPr>
        <sz val="12"/>
        <color theme="1"/>
        <rFont val="Calibri"/>
        <family val="2"/>
        <scheme val="minor"/>
      </rPr>
      <t xml:space="preserve"> en avion et en bus</t>
    </r>
  </si>
  <si>
    <r>
      <rPr>
        <b/>
        <sz val="12"/>
        <color theme="1"/>
        <rFont val="Calibri"/>
        <family val="2"/>
        <scheme val="minor"/>
      </rPr>
      <t>Marquet</t>
    </r>
    <r>
      <rPr>
        <sz val="12"/>
        <color theme="1"/>
        <rFont val="Calibri"/>
        <family val="2"/>
        <scheme val="minor"/>
      </rPr>
      <t>, sa maison, son épouse…</t>
    </r>
  </si>
  <si>
    <r>
      <rPr>
        <b/>
        <sz val="12"/>
        <color theme="1"/>
        <rFont val="Calibri"/>
        <family val="2"/>
        <scheme val="minor"/>
      </rPr>
      <t xml:space="preserve">Gérard Launay </t>
    </r>
    <r>
      <rPr>
        <sz val="12"/>
        <color theme="1"/>
        <rFont val="Calibri"/>
        <family val="2"/>
        <scheme val="minor"/>
      </rPr>
      <t xml:space="preserve"> sculpteur de table en marbre</t>
    </r>
  </si>
  <si>
    <t>B6.14</t>
  </si>
  <si>
    <t>B6.15</t>
  </si>
  <si>
    <t>ISRAEL DESARMEMENT</t>
  </si>
  <si>
    <t>Princesse Bénédicte David Niveris soirée GSTWAD</t>
  </si>
  <si>
    <t>Marie Laforêt</t>
  </si>
  <si>
    <t>B7.18</t>
  </si>
  <si>
    <t>77A4</t>
  </si>
  <si>
    <t>Pierrette Le Pen</t>
  </si>
  <si>
    <t>31A4</t>
  </si>
  <si>
    <t>Pierrette Le Pen en politique à Bordeaux</t>
  </si>
  <si>
    <t>Pierrette LePen politique à Bordeaux avec Bernard Michelet</t>
  </si>
  <si>
    <t>Pierrette LePen  avec Desange</t>
  </si>
  <si>
    <t>Pierrette Lepen Coktail + revue japonaise</t>
  </si>
  <si>
    <t>B6.2.1</t>
  </si>
  <si>
    <t>B6.2.2</t>
  </si>
  <si>
    <t>B6.2.3</t>
  </si>
  <si>
    <t>B6.2.4</t>
  </si>
  <si>
    <t>B6.2.5</t>
  </si>
  <si>
    <t>B6.2.6</t>
  </si>
  <si>
    <t>Pierrette Lepen chez elle + son livre</t>
  </si>
  <si>
    <t>B6.2.7</t>
  </si>
  <si>
    <t>Coroline LePen</t>
  </si>
  <si>
    <t>correspondance et articles de journaux dont lettre de soutien de Chance à Pierrette lors de son divorce</t>
  </si>
  <si>
    <t>B6.2.8</t>
  </si>
  <si>
    <t xml:space="preserve"> 14/6/76</t>
  </si>
  <si>
    <t xml:space="preserve">St Tropez chez le peintre Vincent Roux + personnalités </t>
  </si>
  <si>
    <t xml:space="preserve">Dates </t>
  </si>
  <si>
    <t>Numéros</t>
  </si>
  <si>
    <t>désignations</t>
  </si>
  <si>
    <t xml:space="preserve">Colombey (célébration tombe de de Gaulle) </t>
  </si>
  <si>
    <t xml:space="preserve">IbizaMaro ing (Père, Mère, fille) </t>
  </si>
  <si>
    <t>Elmyr et la vicomtesse de Ribe peignat son portrait</t>
  </si>
  <si>
    <t>Elmyr Coktail</t>
  </si>
  <si>
    <t>Mode ADLIB  vincente</t>
  </si>
  <si>
    <t>Mode ADLIB  Formatera</t>
  </si>
  <si>
    <t>Reynald, Essais, jeune blond effeminée</t>
  </si>
  <si>
    <t xml:space="preserve">La Pinca, moi meme, linge, Jackson </t>
  </si>
  <si>
    <t>Marie France Pisier</t>
  </si>
  <si>
    <t>Course de chiens - Eddy Barclay</t>
  </si>
  <si>
    <t>Diner au club Delman, chantitch Story, PalmaZou</t>
  </si>
  <si>
    <t>Elmyr et Hary Ursula</t>
  </si>
  <si>
    <t>Présentation de Mode Marlène Lolas (Couleur)</t>
  </si>
  <si>
    <t>Les voitures sur les plages–le ADESSA –le Golf</t>
  </si>
  <si>
    <t>Les Américains et leurs enfants sur leur bateau à Ibiza</t>
  </si>
  <si>
    <t>Yvette - Louis Armor</t>
  </si>
  <si>
    <t>La voisine de FICA</t>
  </si>
  <si>
    <t>La voisine de FICA - Cocktail chez mes voisins</t>
  </si>
  <si>
    <t>CHIDP AMRA  le bateau de Loulou</t>
  </si>
  <si>
    <t>Film français IBIZA</t>
  </si>
  <si>
    <t>Maison de photographe à vendre à St Miguel</t>
  </si>
  <si>
    <t>Danse en couleur - La Chaca - Les mauvaises</t>
  </si>
  <si>
    <t>Marc Estel - gala de ma pesse</t>
  </si>
  <si>
    <t>Anniversaire de François Veltcheff, diner japonais chez elle</t>
  </si>
  <si>
    <t>Paula's promenade en bateau avec sa nièce simone Lorenceau</t>
  </si>
  <si>
    <t>DSt Tropez mon amie chez Félix</t>
  </si>
  <si>
    <t>Une soirée - accident de voiture  - encarté de route</t>
  </si>
  <si>
    <t>Art Sam Certredis -  Paela à la maison + Eglise</t>
  </si>
  <si>
    <t>Acteur Italien - interview - mon salon de la Finca</t>
  </si>
  <si>
    <t>Ibiza fabriqation d'espadrilles Ibicerco</t>
  </si>
  <si>
    <t>Paula's son anniversaire</t>
  </si>
  <si>
    <t>Les rues d'Ibiza - un vieux bateau - 2 hotels détruits</t>
  </si>
  <si>
    <t>Exposition Italien à la haute ville</t>
  </si>
  <si>
    <t>Paula's au C-larys espo peinture haute ville</t>
  </si>
  <si>
    <t>Eglise française à St Miguel</t>
  </si>
  <si>
    <t>Robin and Marion</t>
  </si>
  <si>
    <t>A GSTADT départ de skieurs</t>
  </si>
  <si>
    <t>A GSTADT une messe</t>
  </si>
  <si>
    <t>A GSTADT une soirée</t>
  </si>
  <si>
    <t>A GSTADT des tableaux - vente aux enchères</t>
  </si>
  <si>
    <t>A GSTADT Aigle ski club</t>
  </si>
  <si>
    <t>A GSTADT Aigle ski club - les amis de Colette</t>
  </si>
  <si>
    <t>A GSTADT les relations</t>
  </si>
  <si>
    <t>A GSTADT des amis des relations</t>
  </si>
  <si>
    <t>A GSTADT Les salons du Palace Hotel</t>
  </si>
  <si>
    <t>A GSTADT une skieuse connue</t>
  </si>
  <si>
    <t>A GSTADT une actrice</t>
  </si>
  <si>
    <t>A GSTADT Sitzlift Serngrat les remontepentes</t>
  </si>
  <si>
    <t xml:space="preserve">A GSTADT Divers </t>
  </si>
  <si>
    <t>Aéroport</t>
  </si>
  <si>
    <t>Final des danseurs</t>
  </si>
  <si>
    <t>Répétition des danseurs</t>
  </si>
  <si>
    <t>Danseurs sur scène</t>
  </si>
  <si>
    <t>Danseurs sur scène à l'Opéra</t>
  </si>
  <si>
    <t>Les danseurs à l'hotel Scribe</t>
  </si>
  <si>
    <t>les jardins du Louvre</t>
  </si>
  <si>
    <t>Acteurs et danseurs à l'Opéra</t>
  </si>
  <si>
    <t>IN</t>
  </si>
  <si>
    <t>indice</t>
  </si>
  <si>
    <t>Elmyr chez lui devant le tableau de Marc</t>
  </si>
  <si>
    <t xml:space="preserve">Roi d'Espagne 10 prises,  </t>
  </si>
  <si>
    <t xml:space="preserve">chez Curt Jurgens à St Tropez en famille, </t>
  </si>
  <si>
    <t xml:space="preserve">Soeur de Franco 1975, </t>
  </si>
  <si>
    <t xml:space="preserve">Le fils de Vogel, </t>
  </si>
  <si>
    <t xml:space="preserve">William Marchall à Paris, </t>
  </si>
  <si>
    <t>Fernando le Gros et l'avocat,</t>
  </si>
  <si>
    <t>Hubert Wahaffe (livre la Cloche coeur) TV Cognac Jay.</t>
  </si>
  <si>
    <t xml:space="preserve"> petite fille de Franco</t>
  </si>
  <si>
    <t>Télévision de Madrid : football Breitner (3films),</t>
  </si>
  <si>
    <t>Ibiza : chez Françoise Borletti + avec  Elmyr Horry l'ambassadeur d'autriche et sa femme (3films),</t>
  </si>
  <si>
    <t>RTL-Fake-Film (3films),</t>
  </si>
  <si>
    <t>Irving et ses fils à Ibiza (3films),</t>
  </si>
  <si>
    <t xml:space="preserve">Uly sur son bateau, </t>
  </si>
  <si>
    <t xml:space="preserve">Boite de nuit à Genève dont une avec Amra (4films), </t>
  </si>
  <si>
    <t xml:space="preserve">Actrice Espagnole dans les rues d'Ibiza </t>
  </si>
  <si>
    <t xml:space="preserve">Louis Amor Gallerie à ST Antonio, </t>
  </si>
  <si>
    <t xml:space="preserve">Espace Cardin 23/11/1975, </t>
  </si>
  <si>
    <t xml:space="preserve">Paul Vertemier au restaurant à Ibiza, </t>
  </si>
  <si>
    <t xml:space="preserve">Un circuit de train pour enfant, </t>
  </si>
  <si>
    <t>- Deux Bektailes, le déjeuner d'Elisa..Acteurs Allemands, Fernando Rey Miss Ibiza 26/9/78, Ministre de la justice, des danseurs 31/7/72</t>
  </si>
  <si>
    <t>Deux Bektailes,</t>
  </si>
  <si>
    <t xml:space="preserve">le déjeuner d'Elisa..Acteurs Allemands, </t>
  </si>
  <si>
    <t xml:space="preserve">Fernando Rey Miss Ibiza 26/9/78, </t>
  </si>
  <si>
    <t xml:space="preserve"> Ministre de la justice, </t>
  </si>
  <si>
    <t>des danseurs 31/7/71</t>
  </si>
  <si>
    <t xml:space="preserve">Glezer, </t>
  </si>
  <si>
    <t xml:space="preserve">un enfant sur la plage, </t>
  </si>
  <si>
    <t xml:space="preserve">Politique à Ibiza en 1977 Mariano Lhobet, </t>
  </si>
  <si>
    <t xml:space="preserve">un couple sur la plage de St Tropez, </t>
  </si>
  <si>
    <t>Robin et Marino,</t>
  </si>
  <si>
    <t xml:space="preserve"> + qq autres...</t>
  </si>
  <si>
    <r>
      <rPr>
        <b/>
        <sz val="12"/>
        <color theme="1"/>
        <rFont val="Calibri (Corps)"/>
      </rPr>
      <t>Stock de négatifs N&amp;B</t>
    </r>
    <r>
      <rPr>
        <sz val="12"/>
        <color theme="1"/>
        <rFont val="Calibri (Corps)"/>
      </rPr>
      <t xml:space="preserve"> </t>
    </r>
    <r>
      <rPr>
        <sz val="12"/>
        <color theme="1"/>
        <rFont val="Calibri"/>
        <family val="2"/>
        <scheme val="minor"/>
      </rPr>
      <t>: 
Voir la feuille des négatifs</t>
    </r>
  </si>
  <si>
    <t>emplacement A7.7</t>
  </si>
  <si>
    <t>76 négatifs de Guadeloupe;</t>
  </si>
  <si>
    <t>36 négatifs sur Ohyo;</t>
  </si>
  <si>
    <t>30 négatifs de Carve Noël St François;</t>
  </si>
  <si>
    <t xml:space="preserve">30 négatifs Phyo-Carven; </t>
  </si>
  <si>
    <t>14 négatifs Craven Mode</t>
  </si>
  <si>
    <t>emplacement A7.6</t>
  </si>
  <si>
    <t>emplacement A7.5</t>
  </si>
  <si>
    <t xml:space="preserve"> 80 négatifs de ses chiens; </t>
  </si>
  <si>
    <t xml:space="preserve">Espagne 23/5/73 n°8047; </t>
  </si>
  <si>
    <t>120 négatifs perso 8903 et 8792;</t>
  </si>
  <si>
    <t>40 négatifsDivers 8596</t>
  </si>
  <si>
    <t>La Corse Calvi 1974, Le petit Train, Corse 1997</t>
  </si>
  <si>
    <t>ESCRIME PHILIPPE BOISE POUR JO</t>
  </si>
  <si>
    <t>SKI NAUTIQUE</t>
  </si>
  <si>
    <t>JUMPING INERNATIONAL 1983</t>
  </si>
  <si>
    <t>ROLAND GARROS 1986</t>
  </si>
  <si>
    <t>F8.1</t>
  </si>
  <si>
    <t>F8.2</t>
  </si>
  <si>
    <t>F8.3</t>
  </si>
  <si>
    <t>F8.4</t>
  </si>
  <si>
    <t>F8.5</t>
  </si>
  <si>
    <t>F8.6</t>
  </si>
  <si>
    <t>C8I</t>
  </si>
  <si>
    <t>C8J</t>
  </si>
  <si>
    <t>DANSEURS D'UKRAINE A LA CELLE ST CLOUD</t>
  </si>
  <si>
    <t>C7.8</t>
  </si>
  <si>
    <t>LOUIS FERAUD COLLECTION</t>
  </si>
  <si>
    <t>TED LAPIDUS PRESENTATION 1995</t>
  </si>
  <si>
    <t>MARC ESTEL PRESENTATION AU GALA SE LA ¨PRESSE</t>
  </si>
  <si>
    <t>CARDIN</t>
  </si>
  <si>
    <t>E6.6</t>
  </si>
  <si>
    <t>E6.7</t>
  </si>
  <si>
    <t>E6.8</t>
  </si>
  <si>
    <t>E6.9</t>
  </si>
  <si>
    <t>E6.10</t>
  </si>
  <si>
    <t>LA MODE 1 DIVERS BEAUX TIRAGES</t>
  </si>
  <si>
    <t>LA MODE 2 PLANCHES AVEC NEGATIFS DE GIVENCHY,VERNET, PATOU, CHANEL, …+ FRANCOISE SAGAN</t>
  </si>
  <si>
    <t>Le Niolanque avec Tabarly et un autre navigateur</t>
  </si>
  <si>
    <t>PRESENTATION MODE AVEC GERARD PERRIN, VERONIQUE VENDEL, MAGGY ROUFF POUR HERALD TRIBUNE</t>
  </si>
  <si>
    <t>DYDNE ROME ET JEAN PIERRE LIEGIOS ET COURREGES A L'OPERA DE PARIS</t>
  </si>
  <si>
    <t>19A4</t>
  </si>
  <si>
    <t>SCHERER + PLAQUETTE</t>
  </si>
  <si>
    <t xml:space="preserve">DIOR KATIA CHENKO = CATALOGUE </t>
  </si>
  <si>
    <t>F8.7</t>
  </si>
  <si>
    <t>F8.8</t>
  </si>
  <si>
    <t>PARACHUTE A CHAMBERY</t>
  </si>
  <si>
    <t>DIVERS SPORT, HANDICAPE, ARCHITECTURE</t>
  </si>
  <si>
    <t>OPEN GOLF BIARRITZ + CONTE DE BARCELONE A IBIZA</t>
  </si>
  <si>
    <t>C5.1</t>
  </si>
  <si>
    <t>BALLET MICHELLE FRIEMANN + HUBERT WAHOFFE</t>
  </si>
  <si>
    <t>C5.2</t>
  </si>
  <si>
    <t>C5.3</t>
  </si>
  <si>
    <t>C5.4</t>
  </si>
  <si>
    <t>C5.5</t>
  </si>
  <si>
    <t>OPERA CENDRILLON GALA</t>
  </si>
  <si>
    <t>OPERA 10/11/1984 ISABELLE GUERIN SUPERBES PHOTOS + PROGRAMME</t>
  </si>
  <si>
    <t>PIANISTE Français VARSANO REBEROFF 1953-88</t>
  </si>
  <si>
    <t xml:space="preserve">LA VIOLONISTE </t>
  </si>
  <si>
    <t>36A6</t>
  </si>
  <si>
    <t>PAPE JEAN PAUL BELLES PHOTOS</t>
  </si>
  <si>
    <t>VACANCES DE CHANCE</t>
  </si>
  <si>
    <t>F7.1</t>
  </si>
  <si>
    <t>Champagne MUM  avev Mmorgan, Brialy, Slama, Lleluron+courrier</t>
  </si>
  <si>
    <t>F7.2</t>
  </si>
  <si>
    <t>F7.3</t>
  </si>
  <si>
    <t>F7.4</t>
  </si>
  <si>
    <t>F7.5</t>
  </si>
  <si>
    <t>Metteur en scène + acteur Russe</t>
  </si>
  <si>
    <t>Richard Beymer acteur-réalisateur-photographe</t>
  </si>
  <si>
    <t>Château de Brissac + le marquis et la marquise + nprtice du château</t>
  </si>
  <si>
    <t>E1.1</t>
  </si>
  <si>
    <t>E1.2</t>
  </si>
  <si>
    <t>D3.1</t>
  </si>
  <si>
    <t>Plusieurs  artistes peintres d'Haiti</t>
  </si>
  <si>
    <t>F8.9</t>
  </si>
  <si>
    <t>Rapidex</t>
  </si>
  <si>
    <t>sculptures Igor Ustinov et la peintre Tilda Tamara</t>
  </si>
  <si>
    <t>La valse du gorille avec R Hanin  - Ursula Hermig + notice</t>
  </si>
  <si>
    <t>#</t>
  </si>
  <si>
    <t>A l'Olympia</t>
  </si>
  <si>
    <t>Chez lui en famille</t>
  </si>
  <si>
    <t>3O</t>
  </si>
  <si>
    <t>diverses chemises</t>
  </si>
  <si>
    <t>Divers…handicapés, Ivan Rebroff…</t>
  </si>
  <si>
    <t>H5-4</t>
  </si>
  <si>
    <t>I7.E</t>
  </si>
  <si>
    <t>H5-5</t>
  </si>
  <si>
    <t>Enveloppes de 33 planches contact SIPA avec négatifs</t>
  </si>
  <si>
    <t>H5-6</t>
  </si>
  <si>
    <t>H5-7</t>
  </si>
  <si>
    <t>classeur rouge</t>
  </si>
  <si>
    <t>40A5+15A4</t>
  </si>
  <si>
    <t>H5-8</t>
  </si>
  <si>
    <t>H5-9</t>
  </si>
  <si>
    <t>H5-10</t>
  </si>
  <si>
    <t>enveloppe de 25 planches contact</t>
  </si>
  <si>
    <t>classeur Bleu avec tirage</t>
  </si>
  <si>
    <t>enveloppe de 25 planches contact dont nue sur plage</t>
  </si>
  <si>
    <t>H3.2</t>
  </si>
  <si>
    <t>H3.1</t>
  </si>
  <si>
    <t>2 enveloppes avec 50 planches sans négatifs</t>
  </si>
  <si>
    <t>H3.3</t>
  </si>
  <si>
    <t>1 enveloppe avec différents négatifs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</si>
</sst>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x14ac:knownFonts="1">
    <font>
      <sz val="12"/>
      <color theme="1"/>
      <name val="Calibri"/>
      <family val="2"/>
      <scheme val="minor"/>
    </font>
    <font>
      <u/>
      <sz val="12"/>
      <color theme="10"/>
      <name val="Calibri"/>
      <family val="2"/>
      <charset val="129"/>
      <scheme val="minor"/>
    </font>
    <font>
      <u/>
      <sz val="12"/>
      <color theme="11"/>
      <name val="Calibri"/>
      <family val="2"/>
      <charset val="129"/>
      <scheme val="minor"/>
    </font>
    <font>
      <b/>
      <sz val="12"/>
      <color theme="1"/>
      <name val="Calibri"/>
      <family val="2"/>
      <scheme val="minor"/>
    </font>
    <font>
      <b/>
      <sz val="20"/>
      <color theme="1"/>
      <name val="Calibri"/>
      <family val="2"/>
      <scheme val="minor"/>
    </font>
    <font>
      <b/>
      <sz val="20"/>
      <color rgb="FF000000"/>
      <name val="Calibri"/>
      <family val="2"/>
      <scheme val="minor"/>
    </font>
    <font>
      <b/>
      <sz val="12"/>
      <color rgb="FF000000"/>
      <name val="Calibri"/>
      <family val="2"/>
      <scheme val="minor"/>
    </font>
    <font>
      <i/>
      <sz val="12"/>
      <color theme="1"/>
      <name val="Calibri"/>
      <family val="2"/>
      <scheme val="minor"/>
    </font>
    <font>
      <sz val="18"/>
      <color theme="1"/>
      <name val="Calibri"/>
      <family val="2"/>
      <scheme val="minor"/>
    </font>
    <font>
      <sz val="8"/>
      <name val="Calibri"/>
      <family val="2"/>
      <scheme val="minor"/>
    </font>
    <font>
      <sz val="12"/>
      <color rgb="FF000000"/>
      <name val="Calibri"/>
      <family val="2"/>
      <scheme val="minor"/>
    </font>
    <font>
      <sz val="12"/>
      <color rgb="FFFF0000"/>
      <name val="Calibri"/>
      <family val="2"/>
      <scheme val="minor"/>
    </font>
    <font>
      <i/>
      <sz val="16"/>
      <color theme="1"/>
      <name val="Calibri"/>
      <family val="2"/>
      <scheme val="minor"/>
    </font>
    <font>
      <b/>
      <sz val="12"/>
      <color rgb="FFFF0000"/>
      <name val="Calibri"/>
      <family val="2"/>
      <scheme val="minor"/>
    </font>
    <font>
      <sz val="11"/>
      <color theme="1"/>
      <name val="Calibri"/>
      <family val="2"/>
      <scheme val="minor"/>
    </font>
    <font>
      <sz val="14"/>
      <color theme="1"/>
      <name val="Calibri (Corps)"/>
    </font>
    <font>
      <sz val="16"/>
      <color rgb="FF000000"/>
      <name val="Calibri"/>
      <family val="2"/>
      <scheme val="minor"/>
    </font>
    <font>
      <b/>
      <sz val="13"/>
      <color theme="1"/>
      <name val="Calibri"/>
      <family val="2"/>
      <scheme val="minor"/>
    </font>
    <font>
      <sz val="13"/>
      <color theme="1"/>
      <name val="Calibri"/>
      <family val="2"/>
      <scheme val="minor"/>
    </font>
    <font>
      <b/>
      <sz val="13"/>
      <color rgb="FF000000"/>
      <name val="Calibri"/>
      <family val="2"/>
      <scheme val="minor"/>
    </font>
    <font>
      <b/>
      <sz val="12"/>
      <color theme="1"/>
      <name val="Calibri (Corps)"/>
    </font>
    <font>
      <sz val="12"/>
      <color theme="1"/>
      <name val="Calibri (Corps)"/>
    </font>
    <font>
      <sz val="12"/>
      <color theme="3" tint="0.39997558519241921"/>
      <name val="Calibri"/>
      <family val="2"/>
      <scheme val="minor"/>
    </font>
    <font>
      <sz val="16"/>
      <color theme="3" tint="0.39997558519241921"/>
      <name val="Calibri"/>
      <family val="2"/>
      <scheme val="minor"/>
    </font>
    <font>
      <b/>
      <sz val="12"/>
      <color theme="3" tint="0.39997558519241921"/>
      <name val="Calibri"/>
      <family val="2"/>
      <scheme val="minor"/>
    </font>
    <font>
      <sz val="12"/>
      <color rgb="FFFF0000"/>
      <name val="Calibri (Corps)"/>
    </font>
    <font>
      <sz val="14"/>
      <color rgb="FF000000"/>
      <name val="Helvetica"/>
      <family val="2"/>
    </font>
    <font>
      <sz val="14"/>
      <color theme="1"/>
      <name val="Calibri"/>
      <family val="2"/>
      <scheme val="minor"/>
    </font>
    <font>
      <sz val="14"/>
      <color theme="1"/>
      <name val="Helvetica"/>
      <family val="2"/>
    </font>
  </fonts>
  <fills count="13">
    <fill>
      <patternFill patternType="none"/>
    </fill>
    <fill>
      <patternFill patternType="gray125"/>
    </fill>
    <fill>
      <patternFill patternType="solid">
        <fgColor theme="9" tint="0.79998168889431442"/>
        <bgColor indexed="64"/>
      </patternFill>
    </fill>
    <fill>
      <patternFill patternType="solid">
        <fgColor theme="8" tint="0.79998168889431442"/>
        <bgColor indexed="64"/>
      </patternFill>
    </fill>
    <fill>
      <patternFill patternType="solid">
        <fgColor theme="6" tint="0.79998168889431442"/>
        <bgColor indexed="64"/>
      </patternFill>
    </fill>
    <fill>
      <patternFill patternType="solid">
        <fgColor theme="0"/>
        <bgColor indexed="64"/>
      </patternFill>
    </fill>
    <fill>
      <patternFill patternType="solid">
        <fgColor theme="9" tint="0.59999389629810485"/>
        <bgColor indexed="64"/>
      </patternFill>
    </fill>
    <fill>
      <patternFill patternType="solid">
        <fgColor theme="8" tint="0.79998168889431442"/>
        <bgColor rgb="FF000000"/>
      </patternFill>
    </fill>
    <fill>
      <patternFill patternType="solid">
        <fgColor theme="9" tint="0.39997558519241921"/>
        <bgColor indexed="64"/>
      </patternFill>
    </fill>
    <fill>
      <patternFill patternType="solid">
        <fgColor theme="3" tint="0.59999389629810485"/>
        <bgColor indexed="64"/>
      </patternFill>
    </fill>
    <fill>
      <patternFill patternType="solid">
        <fgColor theme="6" tint="0.59999389629810485"/>
        <bgColor indexed="64"/>
      </patternFill>
    </fill>
    <fill>
      <patternFill patternType="solid">
        <fgColor theme="0" tint="-0.14999847407452621"/>
        <bgColor indexed="64"/>
      </patternFill>
    </fill>
    <fill>
      <patternFill patternType="solid">
        <fgColor rgb="FFFFFF00"/>
        <bgColor indexed="64"/>
      </patternFill>
    </fill>
  </fills>
  <borders count="5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diagonal/>
    </border>
    <border>
      <left style="thin">
        <color auto="1"/>
      </left>
      <right style="thin">
        <color auto="1"/>
      </right>
      <top/>
      <bottom style="medium">
        <color auto="1"/>
      </bottom>
      <diagonal/>
    </border>
    <border>
      <left/>
      <right style="thin">
        <color auto="1"/>
      </right>
      <top style="thin">
        <color auto="1"/>
      </top>
      <bottom style="thin">
        <color auto="1"/>
      </bottom>
      <diagonal/>
    </border>
    <border>
      <left style="thin">
        <color theme="0"/>
      </left>
      <right style="thin">
        <color theme="0"/>
      </right>
      <top style="thin">
        <color theme="0"/>
      </top>
      <bottom style="thin">
        <color theme="0"/>
      </bottom>
      <diagonal/>
    </border>
    <border>
      <left style="thin">
        <color auto="1"/>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medium">
        <color auto="1"/>
      </bottom>
      <diagonal/>
    </border>
    <border>
      <left/>
      <right style="thin">
        <color auto="1"/>
      </right>
      <top style="thin">
        <color auto="1"/>
      </top>
      <bottom style="medium">
        <color auto="1"/>
      </bottom>
      <diagonal/>
    </border>
    <border>
      <left style="thin">
        <color theme="0"/>
      </left>
      <right style="thin">
        <color theme="0"/>
      </right>
      <top/>
      <bottom style="thin">
        <color theme="0"/>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diagonal/>
    </border>
    <border>
      <left style="thin">
        <color auto="1"/>
      </left>
      <right style="medium">
        <color indexed="64"/>
      </right>
      <top style="thin">
        <color auto="1"/>
      </top>
      <bottom/>
      <diagonal/>
    </border>
    <border>
      <left style="medium">
        <color indexed="64"/>
      </left>
      <right style="thin">
        <color auto="1"/>
      </right>
      <top style="thin">
        <color auto="1"/>
      </top>
      <bottom style="medium">
        <color auto="1"/>
      </bottom>
      <diagonal/>
    </border>
    <border>
      <left style="thin">
        <color auto="1"/>
      </left>
      <right style="medium">
        <color indexed="64"/>
      </right>
      <top style="thin">
        <color auto="1"/>
      </top>
      <bottom style="medium">
        <color auto="1"/>
      </bottom>
      <diagonal/>
    </border>
    <border>
      <left style="medium">
        <color indexed="64"/>
      </left>
      <right style="thin">
        <color auto="1"/>
      </right>
      <top/>
      <bottom style="thin">
        <color auto="1"/>
      </bottom>
      <diagonal/>
    </border>
    <border>
      <left style="thin">
        <color auto="1"/>
      </left>
      <right style="medium">
        <color indexed="64"/>
      </right>
      <top/>
      <bottom style="thin">
        <color auto="1"/>
      </bottom>
      <diagonal/>
    </border>
    <border>
      <left/>
      <right style="medium">
        <color indexed="64"/>
      </right>
      <top style="thin">
        <color auto="1"/>
      </top>
      <bottom style="thin">
        <color auto="1"/>
      </bottom>
      <diagonal/>
    </border>
    <border>
      <left/>
      <right/>
      <top style="thin">
        <color auto="1"/>
      </top>
      <bottom/>
      <diagonal/>
    </border>
    <border>
      <left style="medium">
        <color indexed="64"/>
      </left>
      <right/>
      <top style="medium">
        <color indexed="64"/>
      </top>
      <bottom/>
      <diagonal/>
    </border>
    <border>
      <left/>
      <right style="thin">
        <color auto="1"/>
      </right>
      <top style="medium">
        <color indexed="64"/>
      </top>
      <bottom/>
      <diagonal/>
    </border>
    <border>
      <left style="thin">
        <color auto="1"/>
      </left>
      <right style="thin">
        <color auto="1"/>
      </right>
      <top style="medium">
        <color indexed="64"/>
      </top>
      <bottom/>
      <diagonal/>
    </border>
    <border>
      <left style="thin">
        <color auto="1"/>
      </left>
      <right/>
      <top style="medium">
        <color indexed="64"/>
      </top>
      <bottom style="thin">
        <color auto="1"/>
      </bottom>
      <diagonal/>
    </border>
    <border>
      <left/>
      <right style="thin">
        <color auto="1"/>
      </right>
      <top style="medium">
        <color indexed="64"/>
      </top>
      <bottom style="thin">
        <color auto="1"/>
      </bottom>
      <diagonal/>
    </border>
    <border>
      <left style="thin">
        <color auto="1"/>
      </left>
      <right style="medium">
        <color indexed="64"/>
      </right>
      <top style="medium">
        <color indexed="64"/>
      </top>
      <bottom/>
      <diagonal/>
    </border>
    <border>
      <left style="thin">
        <color auto="1"/>
      </left>
      <right style="medium">
        <color indexed="64"/>
      </right>
      <top/>
      <bottom style="medium">
        <color indexed="64"/>
      </bottom>
      <diagonal/>
    </border>
    <border>
      <left style="medium">
        <color indexed="64"/>
      </left>
      <right style="thin">
        <color auto="1"/>
      </right>
      <top style="medium">
        <color indexed="64"/>
      </top>
      <bottom/>
      <diagonal/>
    </border>
    <border>
      <left style="medium">
        <color indexed="64"/>
      </left>
      <right style="thin">
        <color auto="1"/>
      </right>
      <top/>
      <bottom style="medium">
        <color indexed="64"/>
      </bottom>
      <diagonal/>
    </border>
    <border>
      <left/>
      <right style="thin">
        <color auto="1"/>
      </right>
      <top/>
      <bottom style="medium">
        <color indexed="64"/>
      </bottom>
      <diagonal/>
    </border>
    <border>
      <left style="thin">
        <color theme="0"/>
      </left>
      <right style="thin">
        <color theme="0"/>
      </right>
      <top style="thin">
        <color theme="0"/>
      </top>
      <bottom style="thin">
        <color indexed="64"/>
      </bottom>
      <diagonal/>
    </border>
    <border>
      <left/>
      <right style="thin">
        <color theme="0"/>
      </right>
      <top style="thin">
        <color theme="0"/>
      </top>
      <bottom style="thin">
        <color theme="0"/>
      </bottom>
      <diagonal/>
    </border>
    <border>
      <left style="medium">
        <color indexed="64"/>
      </left>
      <right style="medium">
        <color indexed="64"/>
      </right>
      <top style="medium">
        <color indexed="64"/>
      </top>
      <bottom style="medium">
        <color indexed="64"/>
      </bottom>
      <diagonal/>
    </border>
    <border>
      <left style="thin">
        <color theme="0"/>
      </left>
      <right/>
      <top style="thin">
        <color theme="0"/>
      </top>
      <bottom style="thin">
        <color theme="0"/>
      </bottom>
      <diagonal/>
    </border>
    <border>
      <left style="thin">
        <color theme="0"/>
      </left>
      <right style="thin">
        <color theme="0"/>
      </right>
      <top style="thin">
        <color theme="0"/>
      </top>
      <bottom/>
      <diagonal/>
    </border>
    <border>
      <left style="medium">
        <color indexed="64"/>
      </left>
      <right style="medium">
        <color indexed="64"/>
      </right>
      <top style="medium">
        <color indexed="64"/>
      </top>
      <bottom style="thin">
        <color theme="0"/>
      </bottom>
      <diagonal/>
    </border>
    <border>
      <left style="medium">
        <color indexed="64"/>
      </left>
      <right style="medium">
        <color indexed="64"/>
      </right>
      <top style="thin">
        <color theme="0"/>
      </top>
      <bottom style="medium">
        <color indexed="64"/>
      </bottom>
      <diagonal/>
    </border>
    <border>
      <left style="medium">
        <color indexed="64"/>
      </left>
      <right style="medium">
        <color indexed="64"/>
      </right>
      <top style="medium">
        <color indexed="64"/>
      </top>
      <bottom style="thin">
        <color auto="1"/>
      </bottom>
      <diagonal/>
    </border>
    <border>
      <left style="medium">
        <color indexed="64"/>
      </left>
      <right style="medium">
        <color indexed="64"/>
      </right>
      <top style="thin">
        <color auto="1"/>
      </top>
      <bottom style="medium">
        <color indexed="64"/>
      </bottom>
      <diagonal/>
    </border>
    <border>
      <left/>
      <right style="thin">
        <color theme="0"/>
      </right>
      <top/>
      <bottom style="thin">
        <color theme="0"/>
      </bottom>
      <diagonal/>
    </border>
    <border>
      <left style="medium">
        <color indexed="64"/>
      </left>
      <right/>
      <top style="thin">
        <color auto="1"/>
      </top>
      <bottom style="thin">
        <color auto="1"/>
      </bottom>
      <diagonal/>
    </border>
    <border>
      <left style="thin">
        <color theme="0"/>
      </left>
      <right/>
      <top/>
      <bottom style="thin">
        <color theme="0"/>
      </bottom>
      <diagonal/>
    </border>
    <border>
      <left style="medium">
        <color indexed="64"/>
      </left>
      <right style="medium">
        <color indexed="64"/>
      </right>
      <top style="thin">
        <color auto="1"/>
      </top>
      <bottom/>
      <diagonal/>
    </border>
    <border>
      <left style="thin">
        <color auto="1"/>
      </left>
      <right style="thin">
        <color auto="1"/>
      </right>
      <top/>
      <bottom/>
      <diagonal/>
    </border>
    <border>
      <left style="thin">
        <color auto="1"/>
      </left>
      <right style="medium">
        <color indexed="64"/>
      </right>
      <top/>
      <bottom/>
      <diagonal/>
    </border>
    <border>
      <left style="medium">
        <color indexed="64"/>
      </left>
      <right style="thin">
        <color auto="1"/>
      </right>
      <top/>
      <bottom/>
      <diagonal/>
    </border>
  </borders>
  <cellStyleXfs count="87">
    <xf numFmtId="0" fontId="0" fillId="0" borderId="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cellStyleXfs>
  <cellXfs count="234">
    <xf numFmtId="0" fontId="0" fillId="0" borderId="0" xfId="0"/>
    <xf numFmtId="0" fontId="0" fillId="0" borderId="1" xfId="0" applyBorder="1" applyAlignment="1">
      <alignment horizontal="center" vertical="center" wrapText="1"/>
    </xf>
    <xf numFmtId="0" fontId="3" fillId="4"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0" fillId="2" borderId="1" xfId="0" applyFill="1" applyBorder="1" applyAlignment="1">
      <alignment horizontal="left" vertical="center" wrapText="1"/>
    </xf>
    <xf numFmtId="0" fontId="0" fillId="4" borderId="1" xfId="0" applyFill="1" applyBorder="1" applyAlignment="1">
      <alignment horizontal="center" vertical="center" wrapText="1"/>
    </xf>
    <xf numFmtId="0" fontId="0" fillId="4" borderId="2" xfId="0" applyFill="1" applyBorder="1" applyAlignment="1">
      <alignment horizontal="center" vertical="center" wrapText="1"/>
    </xf>
    <xf numFmtId="0" fontId="3" fillId="2" borderId="3" xfId="0" applyFont="1" applyFill="1" applyBorder="1" applyAlignment="1">
      <alignment horizontal="center" vertical="center" wrapText="1"/>
    </xf>
    <xf numFmtId="0" fontId="0" fillId="2" borderId="1" xfId="0" applyFill="1" applyBorder="1" applyAlignment="1">
      <alignment horizontal="center" vertical="center" wrapText="1"/>
    </xf>
    <xf numFmtId="0" fontId="0" fillId="2" borderId="2" xfId="0" applyFill="1" applyBorder="1" applyAlignment="1">
      <alignment horizontal="center" vertical="center" wrapText="1"/>
    </xf>
    <xf numFmtId="0" fontId="3" fillId="3" borderId="3" xfId="0" applyFont="1" applyFill="1" applyBorder="1" applyAlignment="1">
      <alignment horizontal="center" vertical="center" wrapText="1"/>
    </xf>
    <xf numFmtId="0" fontId="0" fillId="3" borderId="1" xfId="0" applyFill="1" applyBorder="1" applyAlignment="1">
      <alignment horizontal="center" vertical="center" wrapText="1"/>
    </xf>
    <xf numFmtId="0" fontId="0" fillId="3" borderId="2" xfId="0" applyFill="1" applyBorder="1" applyAlignment="1">
      <alignment horizontal="center" vertical="center" wrapText="1"/>
    </xf>
    <xf numFmtId="0" fontId="0" fillId="2" borderId="4" xfId="0" applyFill="1" applyBorder="1" applyAlignment="1">
      <alignment horizontal="center" vertical="center" wrapText="1"/>
    </xf>
    <xf numFmtId="0" fontId="0" fillId="2" borderId="6" xfId="0" applyFill="1" applyBorder="1" applyAlignment="1">
      <alignment horizontal="center" vertical="center" wrapText="1"/>
    </xf>
    <xf numFmtId="0" fontId="0" fillId="2" borderId="7" xfId="0" applyFill="1" applyBorder="1" applyAlignment="1">
      <alignment horizontal="center" vertical="center" wrapText="1"/>
    </xf>
    <xf numFmtId="0" fontId="0" fillId="4" borderId="4" xfId="0" applyFill="1" applyBorder="1" applyAlignment="1">
      <alignment horizontal="center" vertical="center" wrapText="1"/>
    </xf>
    <xf numFmtId="0" fontId="0" fillId="0" borderId="9" xfId="0" applyBorder="1" applyAlignment="1">
      <alignment horizontal="left" vertical="center"/>
    </xf>
    <xf numFmtId="0" fontId="3" fillId="4" borderId="1" xfId="0" applyFont="1" applyFill="1" applyBorder="1" applyAlignment="1">
      <alignment horizontal="left" vertical="center" wrapText="1"/>
    </xf>
    <xf numFmtId="0" fontId="0" fillId="4" borderId="1" xfId="0" applyFill="1" applyBorder="1" applyAlignment="1">
      <alignment horizontal="left" vertical="center" wrapText="1"/>
    </xf>
    <xf numFmtId="0" fontId="0" fillId="4" borderId="4" xfId="0" applyFill="1" applyBorder="1" applyAlignment="1">
      <alignment horizontal="left" vertical="center" wrapText="1"/>
    </xf>
    <xf numFmtId="0" fontId="0" fillId="4" borderId="2" xfId="0" applyFill="1" applyBorder="1" applyAlignment="1">
      <alignment horizontal="left" vertical="center" wrapText="1"/>
    </xf>
    <xf numFmtId="0" fontId="7" fillId="4" borderId="1" xfId="0" applyFont="1" applyFill="1" applyBorder="1" applyAlignment="1">
      <alignment horizontal="left" vertical="center" wrapText="1"/>
    </xf>
    <xf numFmtId="0" fontId="3" fillId="2" borderId="3" xfId="0" applyFont="1" applyFill="1" applyBorder="1" applyAlignment="1">
      <alignment horizontal="left" vertical="center" wrapText="1"/>
    </xf>
    <xf numFmtId="0" fontId="3" fillId="2" borderId="1" xfId="0" applyFont="1" applyFill="1" applyBorder="1" applyAlignment="1">
      <alignment horizontal="left" vertical="center" wrapText="1"/>
    </xf>
    <xf numFmtId="0" fontId="6" fillId="2" borderId="1" xfId="0" applyFont="1" applyFill="1" applyBorder="1" applyAlignment="1">
      <alignment horizontal="left" vertical="center" wrapText="1"/>
    </xf>
    <xf numFmtId="0" fontId="0" fillId="2" borderId="4" xfId="0" applyFill="1" applyBorder="1" applyAlignment="1">
      <alignment horizontal="left" vertical="center" wrapText="1"/>
    </xf>
    <xf numFmtId="0" fontId="0" fillId="2" borderId="5" xfId="0" applyFill="1" applyBorder="1" applyAlignment="1">
      <alignment horizontal="left" vertical="center" wrapText="1"/>
    </xf>
    <xf numFmtId="0" fontId="0" fillId="2" borderId="2" xfId="0" applyFill="1" applyBorder="1" applyAlignment="1">
      <alignment horizontal="left" vertical="center" wrapText="1"/>
    </xf>
    <xf numFmtId="0" fontId="0" fillId="2" borderId="7" xfId="0" applyFill="1" applyBorder="1" applyAlignment="1">
      <alignment horizontal="left" vertical="center" wrapText="1"/>
    </xf>
    <xf numFmtId="0" fontId="3" fillId="3" borderId="3" xfId="0" applyFont="1" applyFill="1" applyBorder="1" applyAlignment="1">
      <alignment horizontal="left" vertical="center" wrapText="1"/>
    </xf>
    <xf numFmtId="0" fontId="3" fillId="3" borderId="1" xfId="0" applyFont="1" applyFill="1" applyBorder="1" applyAlignment="1">
      <alignment horizontal="left" vertical="center" wrapText="1"/>
    </xf>
    <xf numFmtId="0" fontId="0" fillId="3" borderId="1" xfId="0" applyFill="1" applyBorder="1" applyAlignment="1">
      <alignment horizontal="left" vertical="center" wrapText="1"/>
    </xf>
    <xf numFmtId="0" fontId="3" fillId="3" borderId="1" xfId="0" quotePrefix="1" applyFont="1" applyFill="1" applyBorder="1" applyAlignment="1">
      <alignment horizontal="left" vertical="center" wrapText="1"/>
    </xf>
    <xf numFmtId="0" fontId="0" fillId="3" borderId="2" xfId="0" applyFill="1" applyBorder="1" applyAlignment="1">
      <alignment horizontal="left" vertical="center" wrapText="1"/>
    </xf>
    <xf numFmtId="0" fontId="0" fillId="0" borderId="9" xfId="0" applyBorder="1" applyAlignment="1">
      <alignment horizontal="center" vertical="center"/>
    </xf>
    <xf numFmtId="0" fontId="0" fillId="6" borderId="1" xfId="0" applyFill="1" applyBorder="1" applyAlignment="1">
      <alignment horizontal="left" vertical="center" wrapText="1"/>
    </xf>
    <xf numFmtId="0" fontId="0" fillId="6" borderId="1" xfId="0" applyFill="1" applyBorder="1" applyAlignment="1">
      <alignment horizontal="center" vertical="center" wrapText="1"/>
    </xf>
    <xf numFmtId="0" fontId="0" fillId="6" borderId="9" xfId="0" applyFill="1" applyBorder="1" applyAlignment="1">
      <alignment horizontal="center" vertical="center"/>
    </xf>
    <xf numFmtId="0" fontId="7" fillId="6" borderId="1" xfId="0" applyFont="1" applyFill="1" applyBorder="1" applyAlignment="1">
      <alignment horizontal="left" vertical="center" wrapText="1"/>
    </xf>
    <xf numFmtId="0" fontId="7" fillId="6" borderId="1" xfId="0" applyFont="1" applyFill="1" applyBorder="1" applyAlignment="1">
      <alignment horizontal="center" vertical="center" wrapText="1"/>
    </xf>
    <xf numFmtId="0" fontId="7" fillId="6" borderId="9" xfId="0" applyFont="1" applyFill="1" applyBorder="1" applyAlignment="1">
      <alignment horizontal="center" vertical="center"/>
    </xf>
    <xf numFmtId="0" fontId="10" fillId="7" borderId="8" xfId="0" applyFont="1" applyFill="1" applyBorder="1" applyAlignment="1">
      <alignment horizontal="center" vertical="center" wrapText="1"/>
    </xf>
    <xf numFmtId="0" fontId="3" fillId="2" borderId="1" xfId="0" applyFont="1" applyFill="1" applyBorder="1" applyAlignment="1">
      <alignment horizontal="right" vertical="center" wrapText="1"/>
    </xf>
    <xf numFmtId="0" fontId="13" fillId="7" borderId="1" xfId="0" applyFont="1" applyFill="1" applyBorder="1" applyAlignment="1">
      <alignment horizontal="left" vertical="center" wrapText="1"/>
    </xf>
    <xf numFmtId="0" fontId="11" fillId="3" borderId="1" xfId="0" applyFont="1" applyFill="1" applyBorder="1" applyAlignment="1">
      <alignment horizontal="left" vertical="center" wrapText="1"/>
    </xf>
    <xf numFmtId="0" fontId="0" fillId="4" borderId="1" xfId="0" applyFill="1" applyBorder="1" applyAlignment="1">
      <alignment horizontal="right" vertical="center" wrapText="1"/>
    </xf>
    <xf numFmtId="0" fontId="0" fillId="4" borderId="5" xfId="0" applyFill="1" applyBorder="1" applyAlignment="1">
      <alignment horizontal="center" vertical="center" wrapText="1"/>
    </xf>
    <xf numFmtId="0" fontId="0" fillId="4" borderId="10" xfId="0" applyFill="1" applyBorder="1" applyAlignment="1">
      <alignment horizontal="center" vertical="center" wrapText="1"/>
    </xf>
    <xf numFmtId="0" fontId="0" fillId="4" borderId="13" xfId="0" applyFill="1" applyBorder="1" applyAlignment="1">
      <alignment horizontal="center" vertical="center" wrapText="1"/>
    </xf>
    <xf numFmtId="0" fontId="0" fillId="4" borderId="5" xfId="0" applyFill="1" applyBorder="1" applyAlignment="1">
      <alignment horizontal="left" vertical="center" wrapText="1"/>
    </xf>
    <xf numFmtId="0" fontId="3" fillId="2" borderId="11" xfId="0" applyFont="1" applyFill="1" applyBorder="1" applyAlignment="1">
      <alignment horizontal="center" vertical="center" wrapText="1"/>
    </xf>
    <xf numFmtId="0" fontId="0" fillId="2" borderId="5" xfId="0" applyFill="1" applyBorder="1" applyAlignment="1">
      <alignment horizontal="center" vertical="center" wrapText="1"/>
    </xf>
    <xf numFmtId="0" fontId="0" fillId="2" borderId="10" xfId="0" applyFill="1" applyBorder="1" applyAlignment="1">
      <alignment horizontal="center" vertical="center" wrapText="1"/>
    </xf>
    <xf numFmtId="0" fontId="0" fillId="2" borderId="13" xfId="0" applyFill="1" applyBorder="1" applyAlignment="1">
      <alignment horizontal="center" vertical="center" wrapText="1"/>
    </xf>
    <xf numFmtId="0" fontId="3" fillId="3" borderId="11" xfId="0" applyFont="1" applyFill="1" applyBorder="1" applyAlignment="1">
      <alignment horizontal="center" vertical="center" wrapText="1"/>
    </xf>
    <xf numFmtId="0" fontId="0" fillId="3" borderId="5" xfId="0" applyFill="1" applyBorder="1" applyAlignment="1">
      <alignment horizontal="center" vertical="center" wrapText="1"/>
    </xf>
    <xf numFmtId="0" fontId="0" fillId="3" borderId="13" xfId="0" applyFill="1" applyBorder="1" applyAlignment="1">
      <alignment horizontal="center" vertical="center" wrapText="1"/>
    </xf>
    <xf numFmtId="0" fontId="0" fillId="6" borderId="5" xfId="0" applyFill="1" applyBorder="1" applyAlignment="1">
      <alignment horizontal="center" vertical="center" wrapText="1"/>
    </xf>
    <xf numFmtId="0" fontId="7" fillId="6" borderId="5" xfId="0" applyFont="1" applyFill="1" applyBorder="1" applyAlignment="1">
      <alignment horizontal="center" vertical="center" wrapText="1"/>
    </xf>
    <xf numFmtId="0" fontId="3" fillId="4" borderId="8" xfId="0" applyFont="1" applyFill="1" applyBorder="1" applyAlignment="1">
      <alignment horizontal="center" vertical="center" wrapText="1"/>
    </xf>
    <xf numFmtId="0" fontId="0" fillId="4" borderId="8" xfId="0" applyFill="1" applyBorder="1" applyAlignment="1">
      <alignment horizontal="center" vertical="center" wrapText="1"/>
    </xf>
    <xf numFmtId="0" fontId="3" fillId="2" borderId="12" xfId="0" applyFont="1" applyFill="1" applyBorder="1" applyAlignment="1">
      <alignment horizontal="center" vertical="center" wrapText="1"/>
    </xf>
    <xf numFmtId="0" fontId="0" fillId="2" borderId="8" xfId="0" applyFill="1" applyBorder="1" applyAlignment="1">
      <alignment horizontal="center" vertical="center" wrapText="1"/>
    </xf>
    <xf numFmtId="0" fontId="3" fillId="2" borderId="8" xfId="0" applyFont="1" applyFill="1" applyBorder="1" applyAlignment="1">
      <alignment horizontal="center" vertical="center" wrapText="1"/>
    </xf>
    <xf numFmtId="0" fontId="0" fillId="2" borderId="14" xfId="0" applyFill="1" applyBorder="1" applyAlignment="1">
      <alignment horizontal="center" vertical="center" wrapText="1"/>
    </xf>
    <xf numFmtId="0" fontId="3" fillId="3" borderId="12" xfId="0" applyFont="1" applyFill="1" applyBorder="1" applyAlignment="1">
      <alignment horizontal="center" vertical="center" wrapText="1"/>
    </xf>
    <xf numFmtId="0" fontId="0" fillId="3" borderId="8" xfId="0" applyFill="1" applyBorder="1" applyAlignment="1">
      <alignment horizontal="center" vertical="center" wrapText="1"/>
    </xf>
    <xf numFmtId="0" fontId="0" fillId="3" borderId="14" xfId="0" applyFill="1" applyBorder="1" applyAlignment="1">
      <alignment horizontal="center" vertical="center" wrapText="1"/>
    </xf>
    <xf numFmtId="0" fontId="0" fillId="6" borderId="8" xfId="0" applyFill="1" applyBorder="1" applyAlignment="1">
      <alignment horizontal="center" vertical="center" wrapText="1"/>
    </xf>
    <xf numFmtId="0" fontId="0" fillId="0" borderId="15" xfId="0" applyBorder="1" applyAlignment="1">
      <alignment horizontal="center" vertical="center"/>
    </xf>
    <xf numFmtId="0" fontId="0" fillId="0" borderId="15" xfId="0" applyBorder="1" applyAlignment="1">
      <alignment horizontal="left" vertical="center"/>
    </xf>
    <xf numFmtId="0" fontId="3" fillId="4" borderId="16" xfId="0" applyFont="1" applyFill="1" applyBorder="1" applyAlignment="1">
      <alignment horizontal="center" vertical="center" wrapText="1"/>
    </xf>
    <xf numFmtId="0" fontId="3" fillId="4" borderId="17" xfId="0" applyFont="1" applyFill="1" applyBorder="1" applyAlignment="1">
      <alignment horizontal="left" vertical="center" wrapText="1"/>
    </xf>
    <xf numFmtId="0" fontId="3" fillId="4" borderId="17" xfId="0" applyFont="1" applyFill="1" applyBorder="1" applyAlignment="1">
      <alignment horizontal="center" vertical="center" wrapText="1"/>
    </xf>
    <xf numFmtId="0" fontId="3" fillId="4" borderId="18" xfId="0" applyFont="1" applyFill="1" applyBorder="1" applyAlignment="1">
      <alignment horizontal="center" vertical="center" wrapText="1"/>
    </xf>
    <xf numFmtId="0" fontId="0" fillId="4" borderId="19" xfId="0" applyFill="1" applyBorder="1" applyAlignment="1">
      <alignment horizontal="center" vertical="center" wrapText="1"/>
    </xf>
    <xf numFmtId="0" fontId="0" fillId="4" borderId="20" xfId="0" applyFill="1" applyBorder="1" applyAlignment="1">
      <alignment horizontal="center" vertical="center" wrapText="1"/>
    </xf>
    <xf numFmtId="0" fontId="0" fillId="4" borderId="21" xfId="0" applyFill="1" applyBorder="1" applyAlignment="1">
      <alignment horizontal="center" vertical="center" wrapText="1"/>
    </xf>
    <xf numFmtId="0" fontId="0" fillId="4" borderId="22" xfId="0" applyFill="1" applyBorder="1" applyAlignment="1">
      <alignment horizontal="center" vertical="center" wrapText="1"/>
    </xf>
    <xf numFmtId="0" fontId="0" fillId="4" borderId="23" xfId="0" applyFill="1" applyBorder="1" applyAlignment="1">
      <alignment horizontal="center" vertical="center" wrapText="1"/>
    </xf>
    <xf numFmtId="0" fontId="0" fillId="4" borderId="24" xfId="0" applyFill="1" applyBorder="1" applyAlignment="1">
      <alignment horizontal="center" vertical="center" wrapText="1"/>
    </xf>
    <xf numFmtId="0" fontId="3" fillId="2" borderId="25" xfId="0" applyFont="1" applyFill="1" applyBorder="1" applyAlignment="1">
      <alignment horizontal="center" vertical="center" wrapText="1"/>
    </xf>
    <xf numFmtId="0" fontId="3" fillId="2" borderId="26" xfId="0" applyFont="1" applyFill="1" applyBorder="1" applyAlignment="1">
      <alignment horizontal="center" vertical="center" wrapText="1"/>
    </xf>
    <xf numFmtId="0" fontId="0" fillId="2" borderId="19" xfId="0" applyFill="1" applyBorder="1" applyAlignment="1">
      <alignment horizontal="center" vertical="center" wrapText="1"/>
    </xf>
    <xf numFmtId="0" fontId="0" fillId="2" borderId="20" xfId="0" applyFill="1" applyBorder="1" applyAlignment="1">
      <alignment horizontal="center" vertical="center" wrapText="1"/>
    </xf>
    <xf numFmtId="0" fontId="3" fillId="2" borderId="20" xfId="0" applyFont="1" applyFill="1" applyBorder="1" applyAlignment="1">
      <alignment horizontal="center" vertical="center" wrapText="1"/>
    </xf>
    <xf numFmtId="0" fontId="0" fillId="2" borderId="21" xfId="0" applyFill="1" applyBorder="1" applyAlignment="1">
      <alignment horizontal="center" vertical="center" wrapText="1"/>
    </xf>
    <xf numFmtId="0" fontId="0" fillId="2" borderId="23" xfId="0" applyFill="1" applyBorder="1" applyAlignment="1">
      <alignment horizontal="center" vertical="center" wrapText="1"/>
    </xf>
    <xf numFmtId="0" fontId="0" fillId="2" borderId="24" xfId="0" applyFill="1" applyBorder="1" applyAlignment="1">
      <alignment horizontal="center" vertical="center" wrapText="1"/>
    </xf>
    <xf numFmtId="0" fontId="0" fillId="2" borderId="22" xfId="0" applyFill="1" applyBorder="1" applyAlignment="1">
      <alignment horizontal="center" vertical="center" wrapText="1"/>
    </xf>
    <xf numFmtId="0" fontId="3" fillId="3" borderId="25" xfId="0" applyFont="1" applyFill="1" applyBorder="1" applyAlignment="1">
      <alignment horizontal="center" vertical="center" wrapText="1"/>
    </xf>
    <xf numFmtId="0" fontId="3" fillId="3" borderId="26" xfId="0" applyFont="1" applyFill="1" applyBorder="1" applyAlignment="1">
      <alignment horizontal="center" vertical="center" wrapText="1"/>
    </xf>
    <xf numFmtId="0" fontId="0" fillId="3" borderId="19" xfId="0" applyFill="1" applyBorder="1" applyAlignment="1">
      <alignment horizontal="center" vertical="center" wrapText="1"/>
    </xf>
    <xf numFmtId="0" fontId="0" fillId="3" borderId="20" xfId="0" applyFill="1" applyBorder="1" applyAlignment="1">
      <alignment horizontal="center" vertical="center" wrapText="1"/>
    </xf>
    <xf numFmtId="0" fontId="0" fillId="3" borderId="23" xfId="0" applyFill="1" applyBorder="1" applyAlignment="1">
      <alignment horizontal="center" vertical="center" wrapText="1"/>
    </xf>
    <xf numFmtId="0" fontId="0" fillId="3" borderId="24" xfId="0" applyFill="1" applyBorder="1" applyAlignment="1">
      <alignment horizontal="center" vertical="center" wrapText="1"/>
    </xf>
    <xf numFmtId="0" fontId="10" fillId="7" borderId="27" xfId="0" applyFont="1" applyFill="1" applyBorder="1" applyAlignment="1">
      <alignment horizontal="center" vertical="center" wrapText="1"/>
    </xf>
    <xf numFmtId="0" fontId="0" fillId="6" borderId="19" xfId="0" applyFill="1" applyBorder="1" applyAlignment="1">
      <alignment horizontal="center" vertical="center" wrapText="1"/>
    </xf>
    <xf numFmtId="0" fontId="0" fillId="6" borderId="20" xfId="0" applyFill="1" applyBorder="1" applyAlignment="1">
      <alignment horizontal="center" vertical="center" wrapText="1"/>
    </xf>
    <xf numFmtId="0" fontId="14" fillId="0" borderId="8" xfId="0" applyFont="1" applyBorder="1" applyAlignment="1">
      <alignment horizontal="center" vertical="center"/>
    </xf>
    <xf numFmtId="0" fontId="14" fillId="0" borderId="23" xfId="0" applyFont="1" applyBorder="1" applyAlignment="1">
      <alignment horizontal="center" vertical="center"/>
    </xf>
    <xf numFmtId="0" fontId="16" fillId="5" borderId="2" xfId="0" applyFont="1" applyFill="1" applyBorder="1" applyAlignment="1">
      <alignment horizontal="center" vertical="center" wrapText="1"/>
    </xf>
    <xf numFmtId="0" fontId="0" fillId="0" borderId="2" xfId="0" applyBorder="1" applyAlignment="1">
      <alignment horizontal="center" vertical="center" wrapText="1"/>
    </xf>
    <xf numFmtId="0" fontId="3" fillId="4" borderId="3" xfId="0" applyFont="1" applyFill="1" applyBorder="1" applyAlignment="1">
      <alignment horizontal="left" vertical="center" wrapText="1"/>
    </xf>
    <xf numFmtId="0" fontId="3" fillId="4" borderId="3" xfId="0" applyFont="1" applyFill="1" applyBorder="1" applyAlignment="1">
      <alignment horizontal="center" vertical="center" wrapText="1"/>
    </xf>
    <xf numFmtId="0" fontId="3" fillId="4" borderId="11" xfId="0" applyFont="1" applyFill="1" applyBorder="1" applyAlignment="1">
      <alignment horizontal="center" vertical="center" wrapText="1"/>
    </xf>
    <xf numFmtId="0" fontId="8" fillId="0" borderId="36" xfId="0" applyFont="1" applyBorder="1" applyAlignment="1">
      <alignment horizontal="center" vertical="center" wrapText="1"/>
    </xf>
    <xf numFmtId="0" fontId="15" fillId="0" borderId="37" xfId="0" applyFont="1" applyBorder="1" applyAlignment="1">
      <alignment horizontal="right" vertical="center" wrapText="1"/>
    </xf>
    <xf numFmtId="0" fontId="8" fillId="0" borderId="30" xfId="0" applyFont="1" applyBorder="1" applyAlignment="1">
      <alignment horizontal="center" vertical="center" wrapText="1"/>
    </xf>
    <xf numFmtId="0" fontId="14" fillId="0" borderId="38" xfId="0" applyFont="1" applyBorder="1" applyAlignment="1">
      <alignment horizontal="center" vertical="center" wrapText="1"/>
    </xf>
    <xf numFmtId="0" fontId="0" fillId="3" borderId="1" xfId="0" quotePrefix="1" applyFill="1" applyBorder="1" applyAlignment="1">
      <alignment horizontal="left" vertical="center" wrapText="1"/>
    </xf>
    <xf numFmtId="0" fontId="0" fillId="11" borderId="8" xfId="0" applyFill="1" applyBorder="1" applyAlignment="1">
      <alignment horizontal="center" vertical="center" wrapText="1"/>
    </xf>
    <xf numFmtId="0" fontId="12" fillId="11" borderId="1" xfId="0" applyFont="1" applyFill="1" applyBorder="1" applyAlignment="1">
      <alignment horizontal="center" vertical="center" wrapText="1"/>
    </xf>
    <xf numFmtId="0" fontId="0" fillId="11" borderId="1" xfId="0" applyFill="1" applyBorder="1" applyAlignment="1">
      <alignment horizontal="center" vertical="center" wrapText="1"/>
    </xf>
    <xf numFmtId="0" fontId="0" fillId="11" borderId="1" xfId="0" applyFill="1" applyBorder="1" applyAlignment="1">
      <alignment horizontal="left" vertical="center" wrapText="1"/>
    </xf>
    <xf numFmtId="0" fontId="0" fillId="3" borderId="3" xfId="0" applyFill="1" applyBorder="1" applyAlignment="1">
      <alignment horizontal="left" vertical="center" wrapText="1"/>
    </xf>
    <xf numFmtId="0" fontId="13" fillId="2" borderId="1" xfId="0" applyFont="1" applyFill="1" applyBorder="1" applyAlignment="1">
      <alignment horizontal="left" vertical="center" wrapText="1"/>
    </xf>
    <xf numFmtId="0" fontId="11" fillId="4" borderId="1" xfId="0" applyFont="1" applyFill="1" applyBorder="1" applyAlignment="1">
      <alignment horizontal="left" vertical="center" wrapText="1"/>
    </xf>
    <xf numFmtId="0" fontId="0" fillId="0" borderId="39" xfId="0" applyBorder="1" applyAlignment="1">
      <alignment horizontal="left" vertical="center"/>
    </xf>
    <xf numFmtId="0" fontId="0" fillId="0" borderId="39" xfId="0" applyBorder="1" applyAlignment="1">
      <alignment horizontal="center" vertical="center"/>
    </xf>
    <xf numFmtId="0" fontId="0" fillId="0" borderId="40" xfId="0" applyBorder="1" applyAlignment="1">
      <alignment horizontal="center" vertical="center"/>
    </xf>
    <xf numFmtId="0" fontId="17" fillId="10" borderId="1" xfId="0" applyFont="1" applyFill="1" applyBorder="1" applyAlignment="1">
      <alignment horizontal="right" vertical="center" wrapText="1"/>
    </xf>
    <xf numFmtId="0" fontId="17" fillId="10" borderId="1" xfId="0" applyFont="1" applyFill="1" applyBorder="1" applyAlignment="1">
      <alignment horizontal="center" vertical="center" wrapText="1"/>
    </xf>
    <xf numFmtId="0" fontId="17" fillId="10" borderId="5" xfId="0" applyFont="1" applyFill="1" applyBorder="1" applyAlignment="1">
      <alignment horizontal="center" vertical="center" wrapText="1"/>
    </xf>
    <xf numFmtId="0" fontId="17" fillId="10" borderId="19" xfId="0" applyFont="1" applyFill="1" applyBorder="1" applyAlignment="1">
      <alignment horizontal="center" vertical="center" wrapText="1"/>
    </xf>
    <xf numFmtId="0" fontId="17" fillId="10" borderId="20" xfId="0" applyFont="1" applyFill="1" applyBorder="1" applyAlignment="1">
      <alignment horizontal="center" vertical="center" wrapText="1"/>
    </xf>
    <xf numFmtId="0" fontId="17" fillId="10" borderId="8" xfId="0" applyFont="1" applyFill="1" applyBorder="1" applyAlignment="1">
      <alignment horizontal="center" vertical="center" wrapText="1"/>
    </xf>
    <xf numFmtId="0" fontId="18" fillId="10" borderId="9" xfId="0" applyFont="1" applyFill="1" applyBorder="1" applyAlignment="1">
      <alignment horizontal="center" vertical="center"/>
    </xf>
    <xf numFmtId="0" fontId="17" fillId="10" borderId="9" xfId="0" applyFont="1" applyFill="1" applyBorder="1" applyAlignment="1">
      <alignment horizontal="center" vertical="center"/>
    </xf>
    <xf numFmtId="0" fontId="17" fillId="10" borderId="3" xfId="0" applyFont="1" applyFill="1" applyBorder="1" applyAlignment="1">
      <alignment horizontal="center" vertical="center" wrapText="1"/>
    </xf>
    <xf numFmtId="0" fontId="17" fillId="10" borderId="11" xfId="0" applyFont="1" applyFill="1" applyBorder="1" applyAlignment="1">
      <alignment horizontal="center" vertical="center" wrapText="1"/>
    </xf>
    <xf numFmtId="0" fontId="17" fillId="10" borderId="16" xfId="0" applyFont="1" applyFill="1" applyBorder="1" applyAlignment="1">
      <alignment horizontal="center" vertical="center" wrapText="1"/>
    </xf>
    <xf numFmtId="0" fontId="17" fillId="10" borderId="17" xfId="0" applyFont="1" applyFill="1" applyBorder="1" applyAlignment="1">
      <alignment horizontal="center" vertical="center" wrapText="1"/>
    </xf>
    <xf numFmtId="0" fontId="17" fillId="10" borderId="18" xfId="0" applyFont="1" applyFill="1" applyBorder="1" applyAlignment="1">
      <alignment horizontal="center" vertical="center" wrapText="1"/>
    </xf>
    <xf numFmtId="0" fontId="18" fillId="10" borderId="40" xfId="0" applyFont="1" applyFill="1" applyBorder="1" applyAlignment="1">
      <alignment horizontal="center" vertical="center"/>
    </xf>
    <xf numFmtId="0" fontId="17" fillId="8" borderId="1" xfId="0" applyFont="1" applyFill="1" applyBorder="1" applyAlignment="1">
      <alignment horizontal="right" vertical="center" wrapText="1"/>
    </xf>
    <xf numFmtId="0" fontId="17" fillId="8" borderId="1" xfId="0" applyFont="1" applyFill="1" applyBorder="1" applyAlignment="1">
      <alignment horizontal="center" vertical="center" wrapText="1"/>
    </xf>
    <xf numFmtId="0" fontId="17" fillId="8" borderId="5" xfId="0" applyFont="1" applyFill="1" applyBorder="1" applyAlignment="1">
      <alignment horizontal="center" vertical="center" wrapText="1"/>
    </xf>
    <xf numFmtId="0" fontId="17" fillId="8" borderId="19" xfId="0" applyFont="1" applyFill="1" applyBorder="1" applyAlignment="1">
      <alignment horizontal="center" vertical="center" wrapText="1"/>
    </xf>
    <xf numFmtId="0" fontId="17" fillId="8" borderId="20" xfId="0" applyFont="1" applyFill="1" applyBorder="1" applyAlignment="1">
      <alignment horizontal="center" vertical="center" wrapText="1"/>
    </xf>
    <xf numFmtId="0" fontId="17" fillId="8" borderId="8" xfId="0" applyFont="1" applyFill="1" applyBorder="1" applyAlignment="1">
      <alignment horizontal="center" vertical="center" wrapText="1"/>
    </xf>
    <xf numFmtId="0" fontId="18" fillId="8" borderId="9" xfId="0" applyFont="1" applyFill="1" applyBorder="1" applyAlignment="1">
      <alignment horizontal="center" vertical="center"/>
    </xf>
    <xf numFmtId="0" fontId="19" fillId="8" borderId="1" xfId="0" applyFont="1" applyFill="1" applyBorder="1" applyAlignment="1">
      <alignment horizontal="center" vertical="center" wrapText="1"/>
    </xf>
    <xf numFmtId="0" fontId="17" fillId="8" borderId="3" xfId="0" applyFont="1" applyFill="1" applyBorder="1" applyAlignment="1">
      <alignment horizontal="center" vertical="center" wrapText="1"/>
    </xf>
    <xf numFmtId="0" fontId="19" fillId="8" borderId="3" xfId="0" applyFont="1" applyFill="1" applyBorder="1" applyAlignment="1">
      <alignment horizontal="center" vertical="center" wrapText="1"/>
    </xf>
    <xf numFmtId="0" fontId="17" fillId="8" borderId="11" xfId="0" applyFont="1" applyFill="1" applyBorder="1" applyAlignment="1">
      <alignment horizontal="center" vertical="center" wrapText="1"/>
    </xf>
    <xf numFmtId="0" fontId="17" fillId="8" borderId="25" xfId="0" applyFont="1" applyFill="1" applyBorder="1" applyAlignment="1">
      <alignment horizontal="center" vertical="center" wrapText="1"/>
    </xf>
    <xf numFmtId="0" fontId="17" fillId="8" borderId="26" xfId="0" applyFont="1" applyFill="1" applyBorder="1" applyAlignment="1">
      <alignment horizontal="center" vertical="center" wrapText="1"/>
    </xf>
    <xf numFmtId="0" fontId="17" fillId="8" borderId="12" xfId="0" applyFont="1" applyFill="1" applyBorder="1" applyAlignment="1">
      <alignment horizontal="center" vertical="center" wrapText="1"/>
    </xf>
    <xf numFmtId="0" fontId="17" fillId="9" borderId="1" xfId="0" applyFont="1" applyFill="1" applyBorder="1" applyAlignment="1">
      <alignment horizontal="center" vertical="center" wrapText="1"/>
    </xf>
    <xf numFmtId="0" fontId="17" fillId="9" borderId="5" xfId="0" applyFont="1" applyFill="1" applyBorder="1" applyAlignment="1">
      <alignment horizontal="center" vertical="center" wrapText="1"/>
    </xf>
    <xf numFmtId="0" fontId="17" fillId="9" borderId="19" xfId="0" applyFont="1" applyFill="1" applyBorder="1" applyAlignment="1">
      <alignment horizontal="center" vertical="center" wrapText="1"/>
    </xf>
    <xf numFmtId="0" fontId="17" fillId="9" borderId="20" xfId="0" applyFont="1" applyFill="1" applyBorder="1" applyAlignment="1">
      <alignment horizontal="center" vertical="center" wrapText="1"/>
    </xf>
    <xf numFmtId="0" fontId="17" fillId="9" borderId="8" xfId="0" applyFont="1" applyFill="1" applyBorder="1" applyAlignment="1">
      <alignment horizontal="center" vertical="center" wrapText="1"/>
    </xf>
    <xf numFmtId="0" fontId="18" fillId="9" borderId="9" xfId="0" applyFont="1" applyFill="1" applyBorder="1" applyAlignment="1">
      <alignment horizontal="center" vertical="center"/>
    </xf>
    <xf numFmtId="0" fontId="17" fillId="9" borderId="3" xfId="0" applyFont="1" applyFill="1" applyBorder="1" applyAlignment="1">
      <alignment horizontal="center" vertical="center" wrapText="1"/>
    </xf>
    <xf numFmtId="0" fontId="17" fillId="9" borderId="11" xfId="0" applyFont="1" applyFill="1" applyBorder="1" applyAlignment="1">
      <alignment horizontal="center" vertical="center" wrapText="1"/>
    </xf>
    <xf numFmtId="0" fontId="17" fillId="9" borderId="25" xfId="0" applyFont="1" applyFill="1" applyBorder="1" applyAlignment="1">
      <alignment horizontal="center" vertical="center" wrapText="1"/>
    </xf>
    <xf numFmtId="0" fontId="17" fillId="9" borderId="26" xfId="0" applyFont="1" applyFill="1" applyBorder="1" applyAlignment="1">
      <alignment horizontal="center" vertical="center" wrapText="1"/>
    </xf>
    <xf numFmtId="0" fontId="17" fillId="9" borderId="12" xfId="0" applyFont="1" applyFill="1" applyBorder="1" applyAlignment="1">
      <alignment horizontal="center" vertical="center" wrapText="1"/>
    </xf>
    <xf numFmtId="0" fontId="0" fillId="0" borderId="42" xfId="0" applyBorder="1" applyAlignment="1">
      <alignment horizontal="center" vertical="center"/>
    </xf>
    <xf numFmtId="0" fontId="0" fillId="0" borderId="43" xfId="0" applyBorder="1" applyAlignment="1">
      <alignment horizontal="center" vertical="center"/>
    </xf>
    <xf numFmtId="0" fontId="0" fillId="0" borderId="44" xfId="0" applyBorder="1" applyAlignment="1">
      <alignment horizontal="center" vertical="center"/>
    </xf>
    <xf numFmtId="0" fontId="0" fillId="0" borderId="45" xfId="0" applyBorder="1" applyAlignment="1">
      <alignment horizontal="center" vertical="center"/>
    </xf>
    <xf numFmtId="0" fontId="0" fillId="6" borderId="40" xfId="0" applyFill="1" applyBorder="1" applyAlignment="1">
      <alignment horizontal="center" vertical="center"/>
    </xf>
    <xf numFmtId="0" fontId="7" fillId="6" borderId="40" xfId="0" applyFont="1" applyFill="1" applyBorder="1" applyAlignment="1">
      <alignment horizontal="center" vertical="center"/>
    </xf>
    <xf numFmtId="0" fontId="0" fillId="6" borderId="44" xfId="0" applyFill="1" applyBorder="1" applyAlignment="1">
      <alignment horizontal="center" vertical="center"/>
    </xf>
    <xf numFmtId="0" fontId="7" fillId="6" borderId="8" xfId="0" applyFont="1" applyFill="1" applyBorder="1" applyAlignment="1">
      <alignment horizontal="center" vertical="center" wrapText="1"/>
    </xf>
    <xf numFmtId="0" fontId="0" fillId="3" borderId="4" xfId="0" applyFill="1" applyBorder="1" applyAlignment="1">
      <alignment horizontal="center" vertical="center" wrapText="1"/>
    </xf>
    <xf numFmtId="0" fontId="0" fillId="6" borderId="46" xfId="0" applyFill="1" applyBorder="1" applyAlignment="1">
      <alignment horizontal="center" vertical="center" wrapText="1"/>
    </xf>
    <xf numFmtId="0" fontId="7" fillId="6" borderId="47" xfId="0" applyFont="1" applyFill="1" applyBorder="1" applyAlignment="1">
      <alignment horizontal="center" vertical="center" wrapText="1"/>
    </xf>
    <xf numFmtId="0" fontId="0" fillId="0" borderId="48" xfId="0" applyBorder="1" applyAlignment="1">
      <alignment horizontal="center" vertical="center"/>
    </xf>
    <xf numFmtId="0" fontId="0" fillId="6" borderId="10" xfId="0" applyFill="1" applyBorder="1" applyAlignment="1">
      <alignment horizontal="center" vertical="center" wrapText="1"/>
    </xf>
    <xf numFmtId="0" fontId="7" fillId="6" borderId="41" xfId="0" applyFont="1" applyFill="1" applyBorder="1" applyAlignment="1">
      <alignment horizontal="center" vertical="center" wrapText="1"/>
    </xf>
    <xf numFmtId="0" fontId="0" fillId="4" borderId="49" xfId="0" applyFill="1" applyBorder="1" applyAlignment="1">
      <alignment horizontal="center" vertical="center" wrapText="1"/>
    </xf>
    <xf numFmtId="0" fontId="0" fillId="4" borderId="19" xfId="0" applyFill="1" applyBorder="1" applyAlignment="1">
      <alignment horizontal="center" vertical="top" wrapText="1"/>
    </xf>
    <xf numFmtId="0" fontId="0" fillId="3" borderId="8" xfId="0" applyFill="1" applyBorder="1" applyAlignment="1">
      <alignment horizontal="center" vertical="top" wrapText="1"/>
    </xf>
    <xf numFmtId="0" fontId="0" fillId="0" borderId="50" xfId="0" applyBorder="1" applyAlignment="1">
      <alignment horizontal="center" vertical="center"/>
    </xf>
    <xf numFmtId="0" fontId="7" fillId="6" borderId="51" xfId="0" applyFont="1" applyFill="1" applyBorder="1" applyAlignment="1">
      <alignment horizontal="center" vertical="center" wrapText="1"/>
    </xf>
    <xf numFmtId="0" fontId="0" fillId="0" borderId="1" xfId="0" applyBorder="1" applyAlignment="1">
      <alignment horizontal="center" vertical="center"/>
    </xf>
    <xf numFmtId="0" fontId="21" fillId="4" borderId="1" xfId="0" applyFont="1" applyFill="1" applyBorder="1" applyAlignment="1">
      <alignment horizontal="left" vertical="center" wrapText="1"/>
    </xf>
    <xf numFmtId="0" fontId="0" fillId="4" borderId="8" xfId="0" applyFill="1" applyBorder="1" applyAlignment="1">
      <alignment horizontal="center" vertical="top" wrapText="1"/>
    </xf>
    <xf numFmtId="0" fontId="3" fillId="4" borderId="8" xfId="0" applyFont="1" applyFill="1" applyBorder="1" applyAlignment="1">
      <alignment horizontal="center" vertical="top" wrapText="1"/>
    </xf>
    <xf numFmtId="0" fontId="0" fillId="4" borderId="1" xfId="0" applyFill="1" applyBorder="1" applyAlignment="1">
      <alignment horizontal="center" vertical="top" wrapText="1"/>
    </xf>
    <xf numFmtId="0" fontId="3" fillId="4" borderId="19" xfId="0" applyFont="1" applyFill="1" applyBorder="1" applyAlignment="1">
      <alignment horizontal="center" vertical="center" wrapText="1"/>
    </xf>
    <xf numFmtId="0" fontId="3" fillId="4" borderId="19" xfId="0" applyFont="1" applyFill="1" applyBorder="1" applyAlignment="1">
      <alignment horizontal="center" vertical="top" wrapText="1"/>
    </xf>
    <xf numFmtId="0" fontId="20" fillId="4" borderId="1" xfId="0" applyFont="1" applyFill="1" applyBorder="1" applyAlignment="1">
      <alignment horizontal="left" vertical="center" wrapText="1"/>
    </xf>
    <xf numFmtId="0" fontId="13" fillId="4" borderId="1" xfId="0" applyFont="1" applyFill="1" applyBorder="1" applyAlignment="1">
      <alignment horizontal="left" vertical="center" wrapText="1"/>
    </xf>
    <xf numFmtId="0" fontId="0" fillId="4" borderId="1" xfId="0" applyFill="1" applyBorder="1" applyAlignment="1">
      <alignment horizontal="left" vertical="top" wrapText="1"/>
    </xf>
    <xf numFmtId="0" fontId="22" fillId="3" borderId="1" xfId="0" applyFont="1" applyFill="1" applyBorder="1" applyAlignment="1">
      <alignment horizontal="left" vertical="center" wrapText="1"/>
    </xf>
    <xf numFmtId="0" fontId="23" fillId="5" borderId="1" xfId="0" applyFont="1" applyFill="1" applyBorder="1" applyAlignment="1">
      <alignment horizontal="center" vertical="center" wrapText="1"/>
    </xf>
    <xf numFmtId="0" fontId="10" fillId="7" borderId="8" xfId="0" applyFont="1" applyFill="1" applyBorder="1" applyAlignment="1">
      <alignment horizontal="center" vertical="top" wrapText="1"/>
    </xf>
    <xf numFmtId="0" fontId="25" fillId="4" borderId="1" xfId="0" applyFont="1" applyFill="1" applyBorder="1" applyAlignment="1">
      <alignment horizontal="center" vertical="center" wrapText="1"/>
    </xf>
    <xf numFmtId="0" fontId="21" fillId="3" borderId="1" xfId="0" applyFont="1" applyFill="1" applyBorder="1" applyAlignment="1">
      <alignment horizontal="left" vertical="center" wrapText="1"/>
    </xf>
    <xf numFmtId="0" fontId="10" fillId="7" borderId="4" xfId="0" applyFont="1" applyFill="1" applyBorder="1" applyAlignment="1">
      <alignment horizontal="left" vertical="center" wrapText="1"/>
    </xf>
    <xf numFmtId="0" fontId="10" fillId="7" borderId="6" xfId="0" applyFont="1" applyFill="1" applyBorder="1" applyAlignment="1">
      <alignment horizontal="center" vertical="center" wrapText="1"/>
    </xf>
    <xf numFmtId="0" fontId="0" fillId="2" borderId="8" xfId="0" applyFill="1" applyBorder="1" applyAlignment="1">
      <alignment horizontal="left" vertical="top" wrapText="1"/>
    </xf>
    <xf numFmtId="0" fontId="21" fillId="2" borderId="1" xfId="0" applyFont="1" applyFill="1" applyBorder="1" applyAlignment="1">
      <alignment horizontal="left" vertical="center" wrapText="1"/>
    </xf>
    <xf numFmtId="0" fontId="0" fillId="2" borderId="1" xfId="0" applyFill="1" applyBorder="1" applyAlignment="1">
      <alignment horizontal="center" vertical="top" wrapText="1"/>
    </xf>
    <xf numFmtId="0" fontId="17" fillId="10" borderId="19" xfId="0" applyFont="1" applyFill="1" applyBorder="1" applyAlignment="1">
      <alignment horizontal="center" vertical="top" wrapText="1"/>
    </xf>
    <xf numFmtId="0" fontId="26" fillId="0" borderId="0" xfId="0" applyFont="1"/>
    <xf numFmtId="0" fontId="27" fillId="0" borderId="0" xfId="0" applyFont="1" applyAlignment="1">
      <alignment horizontal="center"/>
    </xf>
    <xf numFmtId="0" fontId="27" fillId="12" borderId="1" xfId="0" applyFont="1" applyFill="1" applyBorder="1" applyAlignment="1">
      <alignment horizontal="center"/>
    </xf>
    <xf numFmtId="0" fontId="27" fillId="0" borderId="0" xfId="0" applyFont="1"/>
    <xf numFmtId="0" fontId="27" fillId="0" borderId="0" xfId="0" quotePrefix="1" applyFont="1"/>
    <xf numFmtId="14" fontId="27" fillId="0" borderId="0" xfId="0" applyNumberFormat="1" applyFont="1"/>
    <xf numFmtId="0" fontId="28" fillId="0" borderId="0" xfId="0" applyFont="1"/>
    <xf numFmtId="0" fontId="0" fillId="4" borderId="52" xfId="0" applyFill="1" applyBorder="1" applyAlignment="1">
      <alignment horizontal="left" vertical="center" wrapText="1"/>
    </xf>
    <xf numFmtId="0" fontId="0" fillId="4" borderId="52" xfId="0" applyFill="1" applyBorder="1" applyAlignment="1">
      <alignment horizontal="center" vertical="center" wrapText="1"/>
    </xf>
    <xf numFmtId="0" fontId="0" fillId="4" borderId="53" xfId="0" applyFill="1" applyBorder="1" applyAlignment="1">
      <alignment horizontal="center" vertical="center" wrapText="1"/>
    </xf>
    <xf numFmtId="0" fontId="0" fillId="4" borderId="54" xfId="0" applyFill="1" applyBorder="1" applyAlignment="1">
      <alignment horizontal="center" vertical="center" wrapText="1"/>
    </xf>
    <xf numFmtId="0" fontId="3" fillId="2" borderId="4" xfId="0" applyFont="1" applyFill="1" applyBorder="1" applyAlignment="1">
      <alignment horizontal="center" vertical="center" wrapText="1"/>
    </xf>
    <xf numFmtId="0" fontId="0" fillId="2" borderId="52" xfId="0" applyFill="1" applyBorder="1" applyAlignment="1">
      <alignment horizontal="center" vertical="center" wrapText="1"/>
    </xf>
    <xf numFmtId="0" fontId="0" fillId="2" borderId="53" xfId="0" applyFill="1" applyBorder="1" applyAlignment="1">
      <alignment horizontal="center" vertical="center" wrapText="1"/>
    </xf>
    <xf numFmtId="0" fontId="4" fillId="5" borderId="31" xfId="0" applyFont="1" applyFill="1" applyBorder="1" applyAlignment="1">
      <alignment horizontal="center" vertical="center" wrapText="1"/>
    </xf>
    <xf numFmtId="0" fontId="4" fillId="5" borderId="7" xfId="0" applyFont="1" applyFill="1" applyBorder="1" applyAlignment="1">
      <alignment horizontal="center" vertical="center" wrapText="1"/>
    </xf>
    <xf numFmtId="0" fontId="8" fillId="0" borderId="32" xfId="0" applyFont="1" applyBorder="1" applyAlignment="1">
      <alignment horizontal="center" vertical="center" wrapText="1"/>
    </xf>
    <xf numFmtId="0" fontId="8" fillId="0" borderId="33" xfId="0" applyFont="1" applyBorder="1" applyAlignment="1">
      <alignment horizontal="center" vertical="center" wrapText="1"/>
    </xf>
    <xf numFmtId="0" fontId="8" fillId="0" borderId="31" xfId="0" applyFont="1" applyBorder="1" applyAlignment="1">
      <alignment horizontal="center" vertical="center" textRotation="90" wrapText="1"/>
    </xf>
    <xf numFmtId="0" fontId="8" fillId="0" borderId="7" xfId="0" applyFont="1" applyBorder="1" applyAlignment="1">
      <alignment horizontal="center" vertical="center" textRotation="90" wrapText="1"/>
    </xf>
    <xf numFmtId="0" fontId="8" fillId="0" borderId="4" xfId="0" applyFont="1" applyBorder="1" applyAlignment="1">
      <alignment horizontal="center" vertical="center" textRotation="90" wrapText="1"/>
    </xf>
    <xf numFmtId="0" fontId="8" fillId="0" borderId="3" xfId="0" applyFont="1" applyBorder="1" applyAlignment="1">
      <alignment horizontal="center" vertical="center" textRotation="90" wrapText="1"/>
    </xf>
    <xf numFmtId="0" fontId="8" fillId="0" borderId="34" xfId="0" applyFont="1" applyBorder="1" applyAlignment="1">
      <alignment horizontal="center" vertical="center" textRotation="90" wrapText="1"/>
    </xf>
    <xf numFmtId="0" fontId="8" fillId="0" borderId="35" xfId="0" applyFont="1" applyBorder="1" applyAlignment="1">
      <alignment horizontal="center" vertical="center" textRotation="90" wrapText="1"/>
    </xf>
    <xf numFmtId="0" fontId="8" fillId="0" borderId="5" xfId="0" applyFont="1" applyBorder="1" applyAlignment="1">
      <alignment horizontal="center" vertical="center" wrapText="1"/>
    </xf>
    <xf numFmtId="0" fontId="8" fillId="0" borderId="8" xfId="0" applyFont="1" applyBorder="1" applyAlignment="1">
      <alignment horizontal="center" vertical="center" wrapText="1"/>
    </xf>
    <xf numFmtId="0" fontId="4" fillId="0" borderId="29" xfId="0" applyFont="1" applyBorder="1" applyAlignment="1">
      <alignment horizontal="center" vertical="center"/>
    </xf>
    <xf numFmtId="0" fontId="4" fillId="0" borderId="30" xfId="0" applyFont="1" applyBorder="1" applyAlignment="1">
      <alignment horizontal="center" vertical="center"/>
    </xf>
    <xf numFmtId="0" fontId="5" fillId="5" borderId="28" xfId="0" applyFont="1" applyFill="1" applyBorder="1" applyAlignment="1">
      <alignment horizontal="center" vertical="center" wrapText="1"/>
    </xf>
    <xf numFmtId="0" fontId="5" fillId="5" borderId="6" xfId="0" applyFont="1" applyFill="1" applyBorder="1" applyAlignment="1">
      <alignment horizontal="center" vertical="center" wrapText="1"/>
    </xf>
    <xf numFmtId="0" fontId="17" fillId="9" borderId="1" xfId="0" quotePrefix="1" applyFont="1" applyFill="1" applyBorder="1" applyAlignment="1">
      <alignment horizontal="center" vertical="center" wrapText="1"/>
    </xf>
    <xf numFmtId="0" fontId="21" fillId="7" borderId="1" xfId="0" applyFont="1" applyFill="1" applyBorder="1" applyAlignment="1">
      <alignment horizontal="left" vertical="center" wrapText="1"/>
    </xf>
    <xf numFmtId="0" fontId="11" fillId="7" borderId="1" xfId="0" applyFont="1" applyFill="1" applyBorder="1" applyAlignment="1">
      <alignment horizontal="left" vertical="center" wrapText="1"/>
    </xf>
  </cellXfs>
  <cellStyles count="87">
    <cellStyle name="Lien hypertexte" xfId="1" builtinId="8" hidden="1"/>
    <cellStyle name="Lien hypertexte" xfId="3" builtinId="8" hidden="1"/>
    <cellStyle name="Lien hypertexte" xfId="5" builtinId="8" hidden="1"/>
    <cellStyle name="Lien hypertexte" xfId="7" builtinId="8" hidden="1"/>
    <cellStyle name="Lien hypertexte" xfId="9" builtinId="8" hidden="1"/>
    <cellStyle name="Lien hypertexte" xfId="11" builtinId="8" hidden="1"/>
    <cellStyle name="Lien hypertexte" xfId="13" builtinId="8" hidden="1"/>
    <cellStyle name="Lien hypertexte" xfId="15" builtinId="8" hidden="1"/>
    <cellStyle name="Lien hypertexte" xfId="17" builtinId="8" hidden="1"/>
    <cellStyle name="Lien hypertexte" xfId="19" builtinId="8" hidden="1"/>
    <cellStyle name="Lien hypertexte" xfId="21" builtinId="8" hidden="1"/>
    <cellStyle name="Lien hypertexte" xfId="23" builtinId="8" hidden="1"/>
    <cellStyle name="Lien hypertexte" xfId="25" builtinId="8" hidden="1"/>
    <cellStyle name="Lien hypertexte" xfId="27" builtinId="8" hidden="1"/>
    <cellStyle name="Lien hypertexte" xfId="29" builtinId="8" hidden="1"/>
    <cellStyle name="Lien hypertexte" xfId="31" builtinId="8" hidden="1"/>
    <cellStyle name="Lien hypertexte" xfId="33" builtinId="8" hidden="1"/>
    <cellStyle name="Lien hypertexte" xfId="35" builtinId="8" hidden="1"/>
    <cellStyle name="Lien hypertexte" xfId="37" builtinId="8" hidden="1"/>
    <cellStyle name="Lien hypertexte" xfId="39" builtinId="8" hidden="1"/>
    <cellStyle name="Lien hypertexte" xfId="41" builtinId="8" hidden="1"/>
    <cellStyle name="Lien hypertexte" xfId="43" builtinId="8" hidden="1"/>
    <cellStyle name="Lien hypertexte" xfId="45" builtinId="8" hidden="1"/>
    <cellStyle name="Lien hypertexte" xfId="47" builtinId="8" hidden="1"/>
    <cellStyle name="Lien hypertexte" xfId="49" builtinId="8" hidden="1"/>
    <cellStyle name="Lien hypertexte" xfId="51" builtinId="8" hidden="1"/>
    <cellStyle name="Lien hypertexte" xfId="53" builtinId="8" hidden="1"/>
    <cellStyle name="Lien hypertexte" xfId="55" builtinId="8" hidden="1"/>
    <cellStyle name="Lien hypertexte" xfId="57" builtinId="8" hidden="1"/>
    <cellStyle name="Lien hypertexte" xfId="59" builtinId="8" hidden="1"/>
    <cellStyle name="Lien hypertexte" xfId="61" builtinId="8" hidden="1"/>
    <cellStyle name="Lien hypertexte" xfId="63" builtinId="8" hidden="1"/>
    <cellStyle name="Lien hypertexte" xfId="65" builtinId="8" hidden="1"/>
    <cellStyle name="Lien hypertexte" xfId="67" builtinId="8" hidden="1"/>
    <cellStyle name="Lien hypertexte" xfId="69" builtinId="8" hidden="1"/>
    <cellStyle name="Lien hypertexte" xfId="71" builtinId="8" hidden="1"/>
    <cellStyle name="Lien hypertexte" xfId="73" builtinId="8" hidden="1"/>
    <cellStyle name="Lien hypertexte" xfId="75" builtinId="8" hidden="1"/>
    <cellStyle name="Lien hypertexte" xfId="77" builtinId="8" hidden="1"/>
    <cellStyle name="Lien hypertexte" xfId="79" builtinId="8" hidden="1"/>
    <cellStyle name="Lien hypertexte" xfId="81" builtinId="8" hidden="1"/>
    <cellStyle name="Lien hypertexte" xfId="83" builtinId="8" hidden="1"/>
    <cellStyle name="Lien hypertexte" xfId="85" builtinId="8" hidden="1"/>
    <cellStyle name="Lien hypertexte visité" xfId="2" builtinId="9" hidden="1"/>
    <cellStyle name="Lien hypertexte visité" xfId="4" builtinId="9" hidden="1"/>
    <cellStyle name="Lien hypertexte visité" xfId="6" builtinId="9" hidden="1"/>
    <cellStyle name="Lien hypertexte visité" xfId="8" builtinId="9" hidden="1"/>
    <cellStyle name="Lien hypertexte visité" xfId="10" builtinId="9" hidden="1"/>
    <cellStyle name="Lien hypertexte visité" xfId="12" builtinId="9" hidden="1"/>
    <cellStyle name="Lien hypertexte visité" xfId="14" builtinId="9" hidden="1"/>
    <cellStyle name="Lien hypertexte visité" xfId="16" builtinId="9" hidden="1"/>
    <cellStyle name="Lien hypertexte visité" xfId="18" builtinId="9" hidden="1"/>
    <cellStyle name="Lien hypertexte visité" xfId="20" builtinId="9" hidden="1"/>
    <cellStyle name="Lien hypertexte visité" xfId="22" builtinId="9" hidden="1"/>
    <cellStyle name="Lien hypertexte visité" xfId="24" builtinId="9" hidden="1"/>
    <cellStyle name="Lien hypertexte visité" xfId="26" builtinId="9" hidden="1"/>
    <cellStyle name="Lien hypertexte visité" xfId="28" builtinId="9" hidden="1"/>
    <cellStyle name="Lien hypertexte visité" xfId="30" builtinId="9" hidden="1"/>
    <cellStyle name="Lien hypertexte visité" xfId="32" builtinId="9" hidden="1"/>
    <cellStyle name="Lien hypertexte visité" xfId="34" builtinId="9" hidden="1"/>
    <cellStyle name="Lien hypertexte visité" xfId="36" builtinId="9" hidden="1"/>
    <cellStyle name="Lien hypertexte visité" xfId="38" builtinId="9" hidden="1"/>
    <cellStyle name="Lien hypertexte visité" xfId="40" builtinId="9" hidden="1"/>
    <cellStyle name="Lien hypertexte visité" xfId="42" builtinId="9" hidden="1"/>
    <cellStyle name="Lien hypertexte visité" xfId="44" builtinId="9" hidden="1"/>
    <cellStyle name="Lien hypertexte visité" xfId="46" builtinId="9" hidden="1"/>
    <cellStyle name="Lien hypertexte visité" xfId="48" builtinId="9" hidden="1"/>
    <cellStyle name="Lien hypertexte visité" xfId="50" builtinId="9" hidden="1"/>
    <cellStyle name="Lien hypertexte visité" xfId="52" builtinId="9" hidden="1"/>
    <cellStyle name="Lien hypertexte visité" xfId="54" builtinId="9" hidden="1"/>
    <cellStyle name="Lien hypertexte visité" xfId="56" builtinId="9" hidden="1"/>
    <cellStyle name="Lien hypertexte visité" xfId="58" builtinId="9" hidden="1"/>
    <cellStyle name="Lien hypertexte visité" xfId="60" builtinId="9" hidden="1"/>
    <cellStyle name="Lien hypertexte visité" xfId="62" builtinId="9" hidden="1"/>
    <cellStyle name="Lien hypertexte visité" xfId="64" builtinId="9" hidden="1"/>
    <cellStyle name="Lien hypertexte visité" xfId="66" builtinId="9" hidden="1"/>
    <cellStyle name="Lien hypertexte visité" xfId="68" builtinId="9" hidden="1"/>
    <cellStyle name="Lien hypertexte visité" xfId="70" builtinId="9" hidden="1"/>
    <cellStyle name="Lien hypertexte visité" xfId="72" builtinId="9" hidden="1"/>
    <cellStyle name="Lien hypertexte visité" xfId="74" builtinId="9" hidden="1"/>
    <cellStyle name="Lien hypertexte visité" xfId="76" builtinId="9" hidden="1"/>
    <cellStyle name="Lien hypertexte visité" xfId="78" builtinId="9" hidden="1"/>
    <cellStyle name="Lien hypertexte visité" xfId="80" builtinId="9" hidden="1"/>
    <cellStyle name="Lien hypertexte visité" xfId="82" builtinId="9" hidden="1"/>
    <cellStyle name="Lien hypertexte visité" xfId="84" builtinId="9" hidden="1"/>
    <cellStyle name="Lien hypertexte visité" xfId="86" builtinId="9" hidden="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6" Type="http://schemas.openxmlformats.org/officeDocument/2006/relationships/image" Target="../media/image26.png"/><Relationship Id="rId21" Type="http://schemas.openxmlformats.org/officeDocument/2006/relationships/image" Target="../media/image21.png"/><Relationship Id="rId42" Type="http://schemas.openxmlformats.org/officeDocument/2006/relationships/image" Target="../media/image42.png"/><Relationship Id="rId47" Type="http://schemas.openxmlformats.org/officeDocument/2006/relationships/image" Target="../media/image47.png"/><Relationship Id="rId63" Type="http://schemas.openxmlformats.org/officeDocument/2006/relationships/image" Target="../media/image63.png"/><Relationship Id="rId68" Type="http://schemas.openxmlformats.org/officeDocument/2006/relationships/image" Target="../media/image68.png"/><Relationship Id="rId84" Type="http://schemas.openxmlformats.org/officeDocument/2006/relationships/image" Target="../media/image84.png"/><Relationship Id="rId16" Type="http://schemas.openxmlformats.org/officeDocument/2006/relationships/image" Target="../media/image16.png"/><Relationship Id="rId11" Type="http://schemas.openxmlformats.org/officeDocument/2006/relationships/image" Target="../media/image11.png"/><Relationship Id="rId32" Type="http://schemas.openxmlformats.org/officeDocument/2006/relationships/image" Target="../media/image32.png"/><Relationship Id="rId37" Type="http://schemas.openxmlformats.org/officeDocument/2006/relationships/image" Target="../media/image37.png"/><Relationship Id="rId53" Type="http://schemas.openxmlformats.org/officeDocument/2006/relationships/image" Target="../media/image53.png"/><Relationship Id="rId58" Type="http://schemas.openxmlformats.org/officeDocument/2006/relationships/image" Target="../media/image58.png"/><Relationship Id="rId74" Type="http://schemas.openxmlformats.org/officeDocument/2006/relationships/image" Target="../media/image74.png"/><Relationship Id="rId79" Type="http://schemas.openxmlformats.org/officeDocument/2006/relationships/image" Target="../media/image79.png"/><Relationship Id="rId5" Type="http://schemas.openxmlformats.org/officeDocument/2006/relationships/image" Target="../media/image5.png"/><Relationship Id="rId19" Type="http://schemas.openxmlformats.org/officeDocument/2006/relationships/image" Target="../media/image19.png"/><Relationship Id="rId14" Type="http://schemas.openxmlformats.org/officeDocument/2006/relationships/image" Target="../media/image14.png"/><Relationship Id="rId22" Type="http://schemas.openxmlformats.org/officeDocument/2006/relationships/image" Target="../media/image22.png"/><Relationship Id="rId27" Type="http://schemas.openxmlformats.org/officeDocument/2006/relationships/image" Target="../media/image27.png"/><Relationship Id="rId30" Type="http://schemas.openxmlformats.org/officeDocument/2006/relationships/image" Target="../media/image30.png"/><Relationship Id="rId35" Type="http://schemas.openxmlformats.org/officeDocument/2006/relationships/image" Target="../media/image35.png"/><Relationship Id="rId43" Type="http://schemas.openxmlformats.org/officeDocument/2006/relationships/image" Target="../media/image43.png"/><Relationship Id="rId48" Type="http://schemas.openxmlformats.org/officeDocument/2006/relationships/image" Target="../media/image48.png"/><Relationship Id="rId56" Type="http://schemas.openxmlformats.org/officeDocument/2006/relationships/image" Target="../media/image56.png"/><Relationship Id="rId64" Type="http://schemas.openxmlformats.org/officeDocument/2006/relationships/image" Target="../media/image64.png"/><Relationship Id="rId69" Type="http://schemas.openxmlformats.org/officeDocument/2006/relationships/image" Target="../media/image69.png"/><Relationship Id="rId77" Type="http://schemas.openxmlformats.org/officeDocument/2006/relationships/image" Target="../media/image77.png"/><Relationship Id="rId8" Type="http://schemas.openxmlformats.org/officeDocument/2006/relationships/image" Target="../media/image8.png"/><Relationship Id="rId51" Type="http://schemas.openxmlformats.org/officeDocument/2006/relationships/image" Target="../media/image51.png"/><Relationship Id="rId72" Type="http://schemas.openxmlformats.org/officeDocument/2006/relationships/image" Target="../media/image72.png"/><Relationship Id="rId80" Type="http://schemas.openxmlformats.org/officeDocument/2006/relationships/image" Target="../media/image80.png"/><Relationship Id="rId85" Type="http://schemas.openxmlformats.org/officeDocument/2006/relationships/image" Target="../media/image85.png"/><Relationship Id="rId3" Type="http://schemas.openxmlformats.org/officeDocument/2006/relationships/image" Target="../media/image3.png"/><Relationship Id="rId12" Type="http://schemas.openxmlformats.org/officeDocument/2006/relationships/image" Target="../media/image12.png"/><Relationship Id="rId17" Type="http://schemas.openxmlformats.org/officeDocument/2006/relationships/image" Target="../media/image17.png"/><Relationship Id="rId25" Type="http://schemas.openxmlformats.org/officeDocument/2006/relationships/image" Target="../media/image25.png"/><Relationship Id="rId33" Type="http://schemas.openxmlformats.org/officeDocument/2006/relationships/image" Target="../media/image33.png"/><Relationship Id="rId38" Type="http://schemas.openxmlformats.org/officeDocument/2006/relationships/image" Target="../media/image38.png"/><Relationship Id="rId46" Type="http://schemas.openxmlformats.org/officeDocument/2006/relationships/image" Target="../media/image46.png"/><Relationship Id="rId59" Type="http://schemas.openxmlformats.org/officeDocument/2006/relationships/image" Target="../media/image59.png"/><Relationship Id="rId67" Type="http://schemas.openxmlformats.org/officeDocument/2006/relationships/image" Target="../media/image67.png"/><Relationship Id="rId20" Type="http://schemas.openxmlformats.org/officeDocument/2006/relationships/image" Target="../media/image20.png"/><Relationship Id="rId41" Type="http://schemas.openxmlformats.org/officeDocument/2006/relationships/image" Target="../media/image41.png"/><Relationship Id="rId54" Type="http://schemas.openxmlformats.org/officeDocument/2006/relationships/image" Target="../media/image54.png"/><Relationship Id="rId62" Type="http://schemas.openxmlformats.org/officeDocument/2006/relationships/image" Target="../media/image62.png"/><Relationship Id="rId70" Type="http://schemas.openxmlformats.org/officeDocument/2006/relationships/image" Target="../media/image70.png"/><Relationship Id="rId75" Type="http://schemas.openxmlformats.org/officeDocument/2006/relationships/image" Target="../media/image75.png"/><Relationship Id="rId83" Type="http://schemas.openxmlformats.org/officeDocument/2006/relationships/image" Target="../media/image83.png"/><Relationship Id="rId88" Type="http://schemas.openxmlformats.org/officeDocument/2006/relationships/image" Target="../media/image88.png"/><Relationship Id="rId1" Type="http://schemas.openxmlformats.org/officeDocument/2006/relationships/image" Target="../media/image1.png"/><Relationship Id="rId6" Type="http://schemas.openxmlformats.org/officeDocument/2006/relationships/image" Target="../media/image6.png"/><Relationship Id="rId15" Type="http://schemas.openxmlformats.org/officeDocument/2006/relationships/image" Target="../media/image15.png"/><Relationship Id="rId23" Type="http://schemas.openxmlformats.org/officeDocument/2006/relationships/image" Target="../media/image23.png"/><Relationship Id="rId28" Type="http://schemas.openxmlformats.org/officeDocument/2006/relationships/image" Target="../media/image28.png"/><Relationship Id="rId36" Type="http://schemas.openxmlformats.org/officeDocument/2006/relationships/image" Target="../media/image36.png"/><Relationship Id="rId49" Type="http://schemas.openxmlformats.org/officeDocument/2006/relationships/image" Target="../media/image49.png"/><Relationship Id="rId57" Type="http://schemas.openxmlformats.org/officeDocument/2006/relationships/image" Target="../media/image57.png"/><Relationship Id="rId10" Type="http://schemas.openxmlformats.org/officeDocument/2006/relationships/image" Target="../media/image10.png"/><Relationship Id="rId31" Type="http://schemas.openxmlformats.org/officeDocument/2006/relationships/image" Target="../media/image31.png"/><Relationship Id="rId44" Type="http://schemas.openxmlformats.org/officeDocument/2006/relationships/image" Target="../media/image44.png"/><Relationship Id="rId52" Type="http://schemas.openxmlformats.org/officeDocument/2006/relationships/image" Target="../media/image52.png"/><Relationship Id="rId60" Type="http://schemas.openxmlformats.org/officeDocument/2006/relationships/image" Target="../media/image60.png"/><Relationship Id="rId65" Type="http://schemas.openxmlformats.org/officeDocument/2006/relationships/image" Target="../media/image65.png"/><Relationship Id="rId73" Type="http://schemas.openxmlformats.org/officeDocument/2006/relationships/image" Target="../media/image73.png"/><Relationship Id="rId78" Type="http://schemas.openxmlformats.org/officeDocument/2006/relationships/image" Target="../media/image78.jpeg"/><Relationship Id="rId81" Type="http://schemas.openxmlformats.org/officeDocument/2006/relationships/image" Target="../media/image81.png"/><Relationship Id="rId86" Type="http://schemas.openxmlformats.org/officeDocument/2006/relationships/image" Target="../media/image86.png"/><Relationship Id="rId4" Type="http://schemas.openxmlformats.org/officeDocument/2006/relationships/image" Target="../media/image4.png"/><Relationship Id="rId9" Type="http://schemas.openxmlformats.org/officeDocument/2006/relationships/image" Target="../media/image9.png"/><Relationship Id="rId13" Type="http://schemas.openxmlformats.org/officeDocument/2006/relationships/image" Target="../media/image13.png"/><Relationship Id="rId18" Type="http://schemas.openxmlformats.org/officeDocument/2006/relationships/image" Target="../media/image18.png"/><Relationship Id="rId39" Type="http://schemas.openxmlformats.org/officeDocument/2006/relationships/image" Target="../media/image39.png"/><Relationship Id="rId34" Type="http://schemas.openxmlformats.org/officeDocument/2006/relationships/image" Target="../media/image34.png"/><Relationship Id="rId50" Type="http://schemas.openxmlformats.org/officeDocument/2006/relationships/image" Target="../media/image50.png"/><Relationship Id="rId55" Type="http://schemas.openxmlformats.org/officeDocument/2006/relationships/image" Target="../media/image55.png"/><Relationship Id="rId76" Type="http://schemas.openxmlformats.org/officeDocument/2006/relationships/image" Target="../media/image76.png"/><Relationship Id="rId7" Type="http://schemas.openxmlformats.org/officeDocument/2006/relationships/image" Target="../media/image7.png"/><Relationship Id="rId71" Type="http://schemas.openxmlformats.org/officeDocument/2006/relationships/image" Target="../media/image71.png"/><Relationship Id="rId2" Type="http://schemas.openxmlformats.org/officeDocument/2006/relationships/image" Target="../media/image2.png"/><Relationship Id="rId29" Type="http://schemas.openxmlformats.org/officeDocument/2006/relationships/image" Target="../media/image29.png"/><Relationship Id="rId24" Type="http://schemas.openxmlformats.org/officeDocument/2006/relationships/image" Target="../media/image24.png"/><Relationship Id="rId40" Type="http://schemas.openxmlformats.org/officeDocument/2006/relationships/image" Target="../media/image40.png"/><Relationship Id="rId45" Type="http://schemas.openxmlformats.org/officeDocument/2006/relationships/image" Target="../media/image45.png"/><Relationship Id="rId66" Type="http://schemas.openxmlformats.org/officeDocument/2006/relationships/image" Target="../media/image66.png"/><Relationship Id="rId87" Type="http://schemas.openxmlformats.org/officeDocument/2006/relationships/image" Target="../media/image87.png"/><Relationship Id="rId61" Type="http://schemas.openxmlformats.org/officeDocument/2006/relationships/image" Target="../media/image61.png"/><Relationship Id="rId82" Type="http://schemas.openxmlformats.org/officeDocument/2006/relationships/image" Target="../media/image82.png"/></Relationships>
</file>

<file path=xl/drawings/drawing1.xml><?xml version="1.0" encoding="utf-8"?>
<xdr:wsDr xmlns:xdr="http://schemas.openxmlformats.org/drawingml/2006/spreadsheetDrawing" xmlns:a="http://schemas.openxmlformats.org/drawingml/2006/main">
  <xdr:twoCellAnchor editAs="oneCell">
    <xdr:from>
      <xdr:col>12</xdr:col>
      <xdr:colOff>76062</xdr:colOff>
      <xdr:row>115</xdr:row>
      <xdr:rowOff>235659</xdr:rowOff>
    </xdr:from>
    <xdr:to>
      <xdr:col>12</xdr:col>
      <xdr:colOff>526335</xdr:colOff>
      <xdr:row>116</xdr:row>
      <xdr:rowOff>28726</xdr:rowOff>
    </xdr:to>
    <xdr:pic>
      <xdr:nvPicPr>
        <xdr:cNvPr id="2" name="Imag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13030062" y="41383659"/>
          <a:ext cx="450273" cy="593375"/>
        </a:xfrm>
        <a:prstGeom prst="rect">
          <a:avLst/>
        </a:prstGeom>
      </xdr:spPr>
    </xdr:pic>
    <xdr:clientData/>
  </xdr:twoCellAnchor>
  <xdr:twoCellAnchor editAs="oneCell">
    <xdr:from>
      <xdr:col>12</xdr:col>
      <xdr:colOff>46182</xdr:colOff>
      <xdr:row>111</xdr:row>
      <xdr:rowOff>100484</xdr:rowOff>
    </xdr:from>
    <xdr:to>
      <xdr:col>12</xdr:col>
      <xdr:colOff>516021</xdr:colOff>
      <xdr:row>111</xdr:row>
      <xdr:rowOff>734867</xdr:rowOff>
    </xdr:to>
    <xdr:pic>
      <xdr:nvPicPr>
        <xdr:cNvPr id="7" name="Image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2"/>
        <a:stretch>
          <a:fillRect/>
        </a:stretch>
      </xdr:blipFill>
      <xdr:spPr>
        <a:xfrm>
          <a:off x="13071426" y="39300118"/>
          <a:ext cx="469839" cy="618454"/>
        </a:xfrm>
        <a:prstGeom prst="rect">
          <a:avLst/>
        </a:prstGeom>
      </xdr:spPr>
    </xdr:pic>
    <xdr:clientData/>
  </xdr:twoCellAnchor>
  <xdr:twoCellAnchor editAs="oneCell">
    <xdr:from>
      <xdr:col>23</xdr:col>
      <xdr:colOff>76637</xdr:colOff>
      <xdr:row>23</xdr:row>
      <xdr:rowOff>175174</xdr:rowOff>
    </xdr:from>
    <xdr:to>
      <xdr:col>23</xdr:col>
      <xdr:colOff>492274</xdr:colOff>
      <xdr:row>24</xdr:row>
      <xdr:rowOff>13450</xdr:rowOff>
    </xdr:to>
    <xdr:pic>
      <xdr:nvPicPr>
        <xdr:cNvPr id="8" name="Image 7">
          <a:extLst>
            <a:ext uri="{FF2B5EF4-FFF2-40B4-BE49-F238E27FC236}">
              <a16:creationId xmlns:a16="http://schemas.microsoft.com/office/drawing/2014/main" id="{00000000-0008-0000-0000-000008000000}"/>
            </a:ext>
          </a:extLst>
        </xdr:cNvPr>
        <xdr:cNvPicPr>
          <a:picLocks noChangeAspect="1"/>
        </xdr:cNvPicPr>
      </xdr:nvPicPr>
      <xdr:blipFill>
        <a:blip xmlns:r="http://schemas.openxmlformats.org/officeDocument/2006/relationships" r:embed="rId3"/>
        <a:stretch>
          <a:fillRect/>
        </a:stretch>
      </xdr:blipFill>
      <xdr:spPr>
        <a:xfrm>
          <a:off x="23473103" y="6974053"/>
          <a:ext cx="415637" cy="441418"/>
        </a:xfrm>
        <a:prstGeom prst="rect">
          <a:avLst/>
        </a:prstGeom>
      </xdr:spPr>
    </xdr:pic>
    <xdr:clientData/>
  </xdr:twoCellAnchor>
  <xdr:twoCellAnchor editAs="oneCell">
    <xdr:from>
      <xdr:col>12</xdr:col>
      <xdr:colOff>0</xdr:colOff>
      <xdr:row>72</xdr:row>
      <xdr:rowOff>184452</xdr:rowOff>
    </xdr:from>
    <xdr:to>
      <xdr:col>13</xdr:col>
      <xdr:colOff>5534</xdr:colOff>
      <xdr:row>72</xdr:row>
      <xdr:rowOff>751806</xdr:rowOff>
    </xdr:to>
    <xdr:pic>
      <xdr:nvPicPr>
        <xdr:cNvPr id="9" name="Image 8">
          <a:extLst>
            <a:ext uri="{FF2B5EF4-FFF2-40B4-BE49-F238E27FC236}">
              <a16:creationId xmlns:a16="http://schemas.microsoft.com/office/drawing/2014/main" id="{00000000-0008-0000-0000-000009000000}"/>
            </a:ext>
          </a:extLst>
        </xdr:cNvPr>
        <xdr:cNvPicPr>
          <a:picLocks noChangeAspect="1"/>
        </xdr:cNvPicPr>
      </xdr:nvPicPr>
      <xdr:blipFill>
        <a:blip xmlns:r="http://schemas.openxmlformats.org/officeDocument/2006/relationships" r:embed="rId4"/>
        <a:stretch>
          <a:fillRect/>
        </a:stretch>
      </xdr:blipFill>
      <xdr:spPr>
        <a:xfrm>
          <a:off x="13233400" y="22333252"/>
          <a:ext cx="577034" cy="567354"/>
        </a:xfrm>
        <a:prstGeom prst="rect">
          <a:avLst/>
        </a:prstGeom>
      </xdr:spPr>
    </xdr:pic>
    <xdr:clientData/>
  </xdr:twoCellAnchor>
  <xdr:twoCellAnchor editAs="oneCell">
    <xdr:from>
      <xdr:col>23</xdr:col>
      <xdr:colOff>90714</xdr:colOff>
      <xdr:row>74</xdr:row>
      <xdr:rowOff>211666</xdr:rowOff>
    </xdr:from>
    <xdr:to>
      <xdr:col>23</xdr:col>
      <xdr:colOff>518093</xdr:colOff>
      <xdr:row>74</xdr:row>
      <xdr:rowOff>666282</xdr:rowOff>
    </xdr:to>
    <xdr:pic>
      <xdr:nvPicPr>
        <xdr:cNvPr id="10" name="Image 9">
          <a:extLst>
            <a:ext uri="{FF2B5EF4-FFF2-40B4-BE49-F238E27FC236}">
              <a16:creationId xmlns:a16="http://schemas.microsoft.com/office/drawing/2014/main" id="{00000000-0008-0000-0000-00000A000000}"/>
            </a:ext>
          </a:extLst>
        </xdr:cNvPr>
        <xdr:cNvPicPr>
          <a:picLocks noChangeAspect="1"/>
        </xdr:cNvPicPr>
      </xdr:nvPicPr>
      <xdr:blipFill>
        <a:blip xmlns:r="http://schemas.openxmlformats.org/officeDocument/2006/relationships" r:embed="rId5"/>
        <a:stretch>
          <a:fillRect/>
        </a:stretch>
      </xdr:blipFill>
      <xdr:spPr>
        <a:xfrm>
          <a:off x="23268214" y="20818928"/>
          <a:ext cx="427379" cy="461542"/>
        </a:xfrm>
        <a:prstGeom prst="rect">
          <a:avLst/>
        </a:prstGeom>
      </xdr:spPr>
    </xdr:pic>
    <xdr:clientData/>
  </xdr:twoCellAnchor>
  <xdr:twoCellAnchor editAs="oneCell">
    <xdr:from>
      <xdr:col>12</xdr:col>
      <xdr:colOff>0</xdr:colOff>
      <xdr:row>103</xdr:row>
      <xdr:rowOff>1</xdr:rowOff>
    </xdr:from>
    <xdr:to>
      <xdr:col>13</xdr:col>
      <xdr:colOff>9025</xdr:colOff>
      <xdr:row>105</xdr:row>
      <xdr:rowOff>154068</xdr:rowOff>
    </xdr:to>
    <xdr:pic>
      <xdr:nvPicPr>
        <xdr:cNvPr id="11" name="Image 10">
          <a:extLst>
            <a:ext uri="{FF2B5EF4-FFF2-40B4-BE49-F238E27FC236}">
              <a16:creationId xmlns:a16="http://schemas.microsoft.com/office/drawing/2014/main" id="{00000000-0008-0000-0000-00000B000000}"/>
            </a:ext>
          </a:extLst>
        </xdr:cNvPr>
        <xdr:cNvPicPr>
          <a:picLocks noChangeAspect="1"/>
        </xdr:cNvPicPr>
      </xdr:nvPicPr>
      <xdr:blipFill>
        <a:blip xmlns:r="http://schemas.openxmlformats.org/officeDocument/2006/relationships" r:embed="rId6"/>
        <a:stretch>
          <a:fillRect/>
        </a:stretch>
      </xdr:blipFill>
      <xdr:spPr>
        <a:xfrm>
          <a:off x="12723091" y="24464819"/>
          <a:ext cx="586296" cy="588818"/>
        </a:xfrm>
        <a:prstGeom prst="rect">
          <a:avLst/>
        </a:prstGeom>
      </xdr:spPr>
    </xdr:pic>
    <xdr:clientData/>
  </xdr:twoCellAnchor>
  <xdr:twoCellAnchor editAs="oneCell">
    <xdr:from>
      <xdr:col>1</xdr:col>
      <xdr:colOff>30241</xdr:colOff>
      <xdr:row>217</xdr:row>
      <xdr:rowOff>280608</xdr:rowOff>
    </xdr:from>
    <xdr:to>
      <xdr:col>1</xdr:col>
      <xdr:colOff>579476</xdr:colOff>
      <xdr:row>217</xdr:row>
      <xdr:rowOff>899717</xdr:rowOff>
    </xdr:to>
    <xdr:pic>
      <xdr:nvPicPr>
        <xdr:cNvPr id="12" name="Image 11">
          <a:extLst>
            <a:ext uri="{FF2B5EF4-FFF2-40B4-BE49-F238E27FC236}">
              <a16:creationId xmlns:a16="http://schemas.microsoft.com/office/drawing/2014/main" id="{00000000-0008-0000-0000-00000C000000}"/>
            </a:ext>
          </a:extLst>
        </xdr:cNvPr>
        <xdr:cNvPicPr>
          <a:picLocks noChangeAspect="1"/>
        </xdr:cNvPicPr>
      </xdr:nvPicPr>
      <xdr:blipFill>
        <a:blip xmlns:r="http://schemas.openxmlformats.org/officeDocument/2006/relationships" r:embed="rId7"/>
        <a:stretch>
          <a:fillRect/>
        </a:stretch>
      </xdr:blipFill>
      <xdr:spPr>
        <a:xfrm>
          <a:off x="1334108" y="84998075"/>
          <a:ext cx="549235" cy="619109"/>
        </a:xfrm>
        <a:prstGeom prst="rect">
          <a:avLst/>
        </a:prstGeom>
      </xdr:spPr>
    </xdr:pic>
    <xdr:clientData/>
  </xdr:twoCellAnchor>
  <xdr:twoCellAnchor editAs="oneCell">
    <xdr:from>
      <xdr:col>12</xdr:col>
      <xdr:colOff>0</xdr:colOff>
      <xdr:row>43</xdr:row>
      <xdr:rowOff>151190</xdr:rowOff>
    </xdr:from>
    <xdr:to>
      <xdr:col>13</xdr:col>
      <xdr:colOff>10449</xdr:colOff>
      <xdr:row>44</xdr:row>
      <xdr:rowOff>15567</xdr:rowOff>
    </xdr:to>
    <xdr:pic>
      <xdr:nvPicPr>
        <xdr:cNvPr id="14" name="Image 13">
          <a:extLst>
            <a:ext uri="{FF2B5EF4-FFF2-40B4-BE49-F238E27FC236}">
              <a16:creationId xmlns:a16="http://schemas.microsoft.com/office/drawing/2014/main" id="{00000000-0008-0000-0000-00000E000000}"/>
            </a:ext>
          </a:extLst>
        </xdr:cNvPr>
        <xdr:cNvPicPr>
          <a:picLocks noChangeAspect="1"/>
        </xdr:cNvPicPr>
      </xdr:nvPicPr>
      <xdr:blipFill>
        <a:blip xmlns:r="http://schemas.openxmlformats.org/officeDocument/2006/relationships" r:embed="rId8"/>
        <a:stretch>
          <a:fillRect/>
        </a:stretch>
      </xdr:blipFill>
      <xdr:spPr>
        <a:xfrm>
          <a:off x="12896548" y="14106071"/>
          <a:ext cx="584970" cy="489857"/>
        </a:xfrm>
        <a:prstGeom prst="rect">
          <a:avLst/>
        </a:prstGeom>
      </xdr:spPr>
    </xdr:pic>
    <xdr:clientData/>
  </xdr:twoCellAnchor>
  <xdr:twoCellAnchor editAs="oneCell">
    <xdr:from>
      <xdr:col>23</xdr:col>
      <xdr:colOff>70758</xdr:colOff>
      <xdr:row>79</xdr:row>
      <xdr:rowOff>191709</xdr:rowOff>
    </xdr:from>
    <xdr:to>
      <xdr:col>23</xdr:col>
      <xdr:colOff>491338</xdr:colOff>
      <xdr:row>79</xdr:row>
      <xdr:rowOff>633019</xdr:rowOff>
    </xdr:to>
    <xdr:pic>
      <xdr:nvPicPr>
        <xdr:cNvPr id="15" name="Image 14">
          <a:extLst>
            <a:ext uri="{FF2B5EF4-FFF2-40B4-BE49-F238E27FC236}">
              <a16:creationId xmlns:a16="http://schemas.microsoft.com/office/drawing/2014/main" id="{00000000-0008-0000-0000-00000F000000}"/>
            </a:ext>
          </a:extLst>
        </xdr:cNvPr>
        <xdr:cNvPicPr>
          <a:picLocks noChangeAspect="1"/>
        </xdr:cNvPicPr>
      </xdr:nvPicPr>
      <xdr:blipFill>
        <a:blip xmlns:r="http://schemas.openxmlformats.org/officeDocument/2006/relationships" r:embed="rId9"/>
        <a:stretch>
          <a:fillRect/>
        </a:stretch>
      </xdr:blipFill>
      <xdr:spPr>
        <a:xfrm>
          <a:off x="23375258" y="24880509"/>
          <a:ext cx="420580" cy="438727"/>
        </a:xfrm>
        <a:prstGeom prst="rect">
          <a:avLst/>
        </a:prstGeom>
      </xdr:spPr>
    </xdr:pic>
    <xdr:clientData/>
  </xdr:twoCellAnchor>
  <xdr:twoCellAnchor editAs="oneCell">
    <xdr:from>
      <xdr:col>23</xdr:col>
      <xdr:colOff>106658</xdr:colOff>
      <xdr:row>81</xdr:row>
      <xdr:rowOff>166310</xdr:rowOff>
    </xdr:from>
    <xdr:to>
      <xdr:col>23</xdr:col>
      <xdr:colOff>441476</xdr:colOff>
      <xdr:row>81</xdr:row>
      <xdr:rowOff>662542</xdr:rowOff>
    </xdr:to>
    <xdr:pic>
      <xdr:nvPicPr>
        <xdr:cNvPr id="16" name="Image 15">
          <a:extLst>
            <a:ext uri="{FF2B5EF4-FFF2-40B4-BE49-F238E27FC236}">
              <a16:creationId xmlns:a16="http://schemas.microsoft.com/office/drawing/2014/main" id="{00000000-0008-0000-0000-000010000000}"/>
            </a:ext>
          </a:extLst>
        </xdr:cNvPr>
        <xdr:cNvPicPr>
          <a:picLocks noChangeAspect="1"/>
        </xdr:cNvPicPr>
      </xdr:nvPicPr>
      <xdr:blipFill>
        <a:blip xmlns:r="http://schemas.openxmlformats.org/officeDocument/2006/relationships" r:embed="rId10"/>
        <a:stretch>
          <a:fillRect/>
        </a:stretch>
      </xdr:blipFill>
      <xdr:spPr>
        <a:xfrm>
          <a:off x="23284158" y="25551191"/>
          <a:ext cx="334818" cy="491066"/>
        </a:xfrm>
        <a:prstGeom prst="rect">
          <a:avLst/>
        </a:prstGeom>
      </xdr:spPr>
    </xdr:pic>
    <xdr:clientData/>
  </xdr:twoCellAnchor>
  <xdr:twoCellAnchor editAs="oneCell">
    <xdr:from>
      <xdr:col>23</xdr:col>
      <xdr:colOff>60476</xdr:colOff>
      <xdr:row>76</xdr:row>
      <xdr:rowOff>211666</xdr:rowOff>
    </xdr:from>
    <xdr:to>
      <xdr:col>23</xdr:col>
      <xdr:colOff>490869</xdr:colOff>
      <xdr:row>76</xdr:row>
      <xdr:rowOff>700642</xdr:rowOff>
    </xdr:to>
    <xdr:pic>
      <xdr:nvPicPr>
        <xdr:cNvPr id="18" name="Image 17">
          <a:extLst>
            <a:ext uri="{FF2B5EF4-FFF2-40B4-BE49-F238E27FC236}">
              <a16:creationId xmlns:a16="http://schemas.microsoft.com/office/drawing/2014/main" id="{00000000-0008-0000-0000-000012000000}"/>
            </a:ext>
          </a:extLst>
        </xdr:cNvPr>
        <xdr:cNvPicPr>
          <a:picLocks noChangeAspect="1"/>
        </xdr:cNvPicPr>
      </xdr:nvPicPr>
      <xdr:blipFill>
        <a:blip xmlns:r="http://schemas.openxmlformats.org/officeDocument/2006/relationships" r:embed="rId11"/>
        <a:stretch>
          <a:fillRect/>
        </a:stretch>
      </xdr:blipFill>
      <xdr:spPr>
        <a:xfrm>
          <a:off x="23237976" y="22194761"/>
          <a:ext cx="430393" cy="483810"/>
        </a:xfrm>
        <a:prstGeom prst="rect">
          <a:avLst/>
        </a:prstGeom>
      </xdr:spPr>
    </xdr:pic>
    <xdr:clientData/>
  </xdr:twoCellAnchor>
  <xdr:twoCellAnchor editAs="oneCell">
    <xdr:from>
      <xdr:col>23</xdr:col>
      <xdr:colOff>45357</xdr:colOff>
      <xdr:row>73</xdr:row>
      <xdr:rowOff>241904</xdr:rowOff>
    </xdr:from>
    <xdr:to>
      <xdr:col>23</xdr:col>
      <xdr:colOff>460993</xdr:colOff>
      <xdr:row>73</xdr:row>
      <xdr:rowOff>660123</xdr:rowOff>
    </xdr:to>
    <xdr:pic>
      <xdr:nvPicPr>
        <xdr:cNvPr id="19" name="Image 18">
          <a:extLst>
            <a:ext uri="{FF2B5EF4-FFF2-40B4-BE49-F238E27FC236}">
              <a16:creationId xmlns:a16="http://schemas.microsoft.com/office/drawing/2014/main" id="{00000000-0008-0000-0000-000013000000}"/>
            </a:ext>
          </a:extLst>
        </xdr:cNvPr>
        <xdr:cNvPicPr>
          <a:picLocks noChangeAspect="1"/>
        </xdr:cNvPicPr>
      </xdr:nvPicPr>
      <xdr:blipFill>
        <a:blip xmlns:r="http://schemas.openxmlformats.org/officeDocument/2006/relationships" r:embed="rId12"/>
        <a:stretch>
          <a:fillRect/>
        </a:stretch>
      </xdr:blipFill>
      <xdr:spPr>
        <a:xfrm>
          <a:off x="23222857" y="20123452"/>
          <a:ext cx="415636" cy="415636"/>
        </a:xfrm>
        <a:prstGeom prst="rect">
          <a:avLst/>
        </a:prstGeom>
      </xdr:spPr>
    </xdr:pic>
    <xdr:clientData/>
  </xdr:twoCellAnchor>
  <xdr:twoCellAnchor editAs="oneCell">
    <xdr:from>
      <xdr:col>23</xdr:col>
      <xdr:colOff>120952</xdr:colOff>
      <xdr:row>83</xdr:row>
      <xdr:rowOff>151190</xdr:rowOff>
    </xdr:from>
    <xdr:to>
      <xdr:col>23</xdr:col>
      <xdr:colOff>501952</xdr:colOff>
      <xdr:row>83</xdr:row>
      <xdr:rowOff>667242</xdr:rowOff>
    </xdr:to>
    <xdr:pic>
      <xdr:nvPicPr>
        <xdr:cNvPr id="20" name="Image 19">
          <a:extLst>
            <a:ext uri="{FF2B5EF4-FFF2-40B4-BE49-F238E27FC236}">
              <a16:creationId xmlns:a16="http://schemas.microsoft.com/office/drawing/2014/main" id="{00000000-0008-0000-0000-000014000000}"/>
            </a:ext>
          </a:extLst>
        </xdr:cNvPr>
        <xdr:cNvPicPr>
          <a:picLocks noChangeAspect="1"/>
        </xdr:cNvPicPr>
      </xdr:nvPicPr>
      <xdr:blipFill>
        <a:blip xmlns:r="http://schemas.openxmlformats.org/officeDocument/2006/relationships" r:embed="rId13"/>
        <a:stretch>
          <a:fillRect/>
        </a:stretch>
      </xdr:blipFill>
      <xdr:spPr>
        <a:xfrm>
          <a:off x="23298452" y="26896785"/>
          <a:ext cx="381000" cy="510886"/>
        </a:xfrm>
        <a:prstGeom prst="rect">
          <a:avLst/>
        </a:prstGeom>
      </xdr:spPr>
    </xdr:pic>
    <xdr:clientData/>
  </xdr:twoCellAnchor>
  <xdr:twoCellAnchor editAs="oneCell">
    <xdr:from>
      <xdr:col>23</xdr:col>
      <xdr:colOff>90714</xdr:colOff>
      <xdr:row>75</xdr:row>
      <xdr:rowOff>181428</xdr:rowOff>
    </xdr:from>
    <xdr:to>
      <xdr:col>23</xdr:col>
      <xdr:colOff>476758</xdr:colOff>
      <xdr:row>75</xdr:row>
      <xdr:rowOff>638628</xdr:rowOff>
    </xdr:to>
    <xdr:pic>
      <xdr:nvPicPr>
        <xdr:cNvPr id="21" name="Image 20">
          <a:extLst>
            <a:ext uri="{FF2B5EF4-FFF2-40B4-BE49-F238E27FC236}">
              <a16:creationId xmlns:a16="http://schemas.microsoft.com/office/drawing/2014/main" id="{00000000-0008-0000-0000-000015000000}"/>
            </a:ext>
          </a:extLst>
        </xdr:cNvPr>
        <xdr:cNvPicPr>
          <a:picLocks noChangeAspect="1"/>
        </xdr:cNvPicPr>
      </xdr:nvPicPr>
      <xdr:blipFill>
        <a:blip xmlns:r="http://schemas.openxmlformats.org/officeDocument/2006/relationships" r:embed="rId14"/>
        <a:stretch>
          <a:fillRect/>
        </a:stretch>
      </xdr:blipFill>
      <xdr:spPr>
        <a:xfrm>
          <a:off x="23268214" y="21484166"/>
          <a:ext cx="386044" cy="473364"/>
        </a:xfrm>
        <a:prstGeom prst="rect">
          <a:avLst/>
        </a:prstGeom>
      </xdr:spPr>
    </xdr:pic>
    <xdr:clientData/>
  </xdr:twoCellAnchor>
  <xdr:twoCellAnchor editAs="oneCell">
    <xdr:from>
      <xdr:col>1</xdr:col>
      <xdr:colOff>105834</xdr:colOff>
      <xdr:row>110</xdr:row>
      <xdr:rowOff>164631</xdr:rowOff>
    </xdr:from>
    <xdr:to>
      <xdr:col>1</xdr:col>
      <xdr:colOff>565828</xdr:colOff>
      <xdr:row>110</xdr:row>
      <xdr:rowOff>756763</xdr:rowOff>
    </xdr:to>
    <xdr:pic>
      <xdr:nvPicPr>
        <xdr:cNvPr id="24" name="Image 23">
          <a:extLst>
            <a:ext uri="{FF2B5EF4-FFF2-40B4-BE49-F238E27FC236}">
              <a16:creationId xmlns:a16="http://schemas.microsoft.com/office/drawing/2014/main" id="{00000000-0008-0000-0000-000018000000}"/>
            </a:ext>
          </a:extLst>
        </xdr:cNvPr>
        <xdr:cNvPicPr>
          <a:picLocks noChangeAspect="1"/>
        </xdr:cNvPicPr>
      </xdr:nvPicPr>
      <xdr:blipFill>
        <a:blip xmlns:r="http://schemas.openxmlformats.org/officeDocument/2006/relationships" r:embed="rId15"/>
        <a:stretch>
          <a:fillRect/>
        </a:stretch>
      </xdr:blipFill>
      <xdr:spPr>
        <a:xfrm>
          <a:off x="1399353" y="39370001"/>
          <a:ext cx="459994" cy="576203"/>
        </a:xfrm>
        <a:prstGeom prst="rect">
          <a:avLst/>
        </a:prstGeom>
      </xdr:spPr>
    </xdr:pic>
    <xdr:clientData/>
  </xdr:twoCellAnchor>
  <xdr:twoCellAnchor editAs="oneCell">
    <xdr:from>
      <xdr:col>23</xdr:col>
      <xdr:colOff>72835</xdr:colOff>
      <xdr:row>114</xdr:row>
      <xdr:rowOff>246744</xdr:rowOff>
    </xdr:from>
    <xdr:to>
      <xdr:col>23</xdr:col>
      <xdr:colOff>497841</xdr:colOff>
      <xdr:row>114</xdr:row>
      <xdr:rowOff>801169</xdr:rowOff>
    </xdr:to>
    <xdr:pic>
      <xdr:nvPicPr>
        <xdr:cNvPr id="25" name="Image 24">
          <a:extLst>
            <a:ext uri="{FF2B5EF4-FFF2-40B4-BE49-F238E27FC236}">
              <a16:creationId xmlns:a16="http://schemas.microsoft.com/office/drawing/2014/main" id="{00000000-0008-0000-0000-000019000000}"/>
            </a:ext>
          </a:extLst>
        </xdr:cNvPr>
        <xdr:cNvPicPr>
          <a:picLocks noChangeAspect="1"/>
        </xdr:cNvPicPr>
      </xdr:nvPicPr>
      <xdr:blipFill>
        <a:blip xmlns:r="http://schemas.openxmlformats.org/officeDocument/2006/relationships" r:embed="rId16"/>
        <a:stretch>
          <a:fillRect/>
        </a:stretch>
      </xdr:blipFill>
      <xdr:spPr>
        <a:xfrm>
          <a:off x="23572915" y="41689384"/>
          <a:ext cx="425006" cy="538496"/>
        </a:xfrm>
        <a:prstGeom prst="rect">
          <a:avLst/>
        </a:prstGeom>
      </xdr:spPr>
    </xdr:pic>
    <xdr:clientData/>
  </xdr:twoCellAnchor>
  <xdr:twoCellAnchor editAs="oneCell">
    <xdr:from>
      <xdr:col>23</xdr:col>
      <xdr:colOff>90714</xdr:colOff>
      <xdr:row>80</xdr:row>
      <xdr:rowOff>181428</xdr:rowOff>
    </xdr:from>
    <xdr:to>
      <xdr:col>23</xdr:col>
      <xdr:colOff>520303</xdr:colOff>
      <xdr:row>81</xdr:row>
      <xdr:rowOff>6754</xdr:rowOff>
    </xdr:to>
    <xdr:pic>
      <xdr:nvPicPr>
        <xdr:cNvPr id="26" name="Image 25">
          <a:extLst>
            <a:ext uri="{FF2B5EF4-FFF2-40B4-BE49-F238E27FC236}">
              <a16:creationId xmlns:a16="http://schemas.microsoft.com/office/drawing/2014/main" id="{00000000-0008-0000-0000-00001A000000}"/>
            </a:ext>
          </a:extLst>
        </xdr:cNvPr>
        <xdr:cNvPicPr>
          <a:picLocks noChangeAspect="1"/>
        </xdr:cNvPicPr>
      </xdr:nvPicPr>
      <xdr:blipFill>
        <a:blip xmlns:r="http://schemas.openxmlformats.org/officeDocument/2006/relationships" r:embed="rId17"/>
        <a:stretch>
          <a:fillRect/>
        </a:stretch>
      </xdr:blipFill>
      <xdr:spPr>
        <a:xfrm>
          <a:off x="23268214" y="25551190"/>
          <a:ext cx="429589" cy="565727"/>
        </a:xfrm>
        <a:prstGeom prst="rect">
          <a:avLst/>
        </a:prstGeom>
      </xdr:spPr>
    </xdr:pic>
    <xdr:clientData/>
  </xdr:twoCellAnchor>
  <xdr:twoCellAnchor editAs="oneCell">
    <xdr:from>
      <xdr:col>12</xdr:col>
      <xdr:colOff>54332</xdr:colOff>
      <xdr:row>130</xdr:row>
      <xdr:rowOff>205779</xdr:rowOff>
    </xdr:from>
    <xdr:to>
      <xdr:col>12</xdr:col>
      <xdr:colOff>504605</xdr:colOff>
      <xdr:row>130</xdr:row>
      <xdr:rowOff>729629</xdr:rowOff>
    </xdr:to>
    <xdr:pic>
      <xdr:nvPicPr>
        <xdr:cNvPr id="27" name="Image 26">
          <a:extLst>
            <a:ext uri="{FF2B5EF4-FFF2-40B4-BE49-F238E27FC236}">
              <a16:creationId xmlns:a16="http://schemas.microsoft.com/office/drawing/2014/main" id="{00000000-0008-0000-0000-00001B000000}"/>
            </a:ext>
          </a:extLst>
        </xdr:cNvPr>
        <xdr:cNvPicPr>
          <a:picLocks noChangeAspect="1"/>
        </xdr:cNvPicPr>
      </xdr:nvPicPr>
      <xdr:blipFill>
        <a:blip xmlns:r="http://schemas.openxmlformats.org/officeDocument/2006/relationships" r:embed="rId18"/>
        <a:stretch>
          <a:fillRect/>
        </a:stretch>
      </xdr:blipFill>
      <xdr:spPr>
        <a:xfrm>
          <a:off x="13008332" y="51454014"/>
          <a:ext cx="450273" cy="507921"/>
        </a:xfrm>
        <a:prstGeom prst="rect">
          <a:avLst/>
        </a:prstGeom>
      </xdr:spPr>
    </xdr:pic>
    <xdr:clientData/>
  </xdr:twoCellAnchor>
  <xdr:twoCellAnchor editAs="oneCell">
    <xdr:from>
      <xdr:col>12</xdr:col>
      <xdr:colOff>21345</xdr:colOff>
      <xdr:row>299</xdr:row>
      <xdr:rowOff>138739</xdr:rowOff>
    </xdr:from>
    <xdr:to>
      <xdr:col>13</xdr:col>
      <xdr:colOff>4027</xdr:colOff>
      <xdr:row>301</xdr:row>
      <xdr:rowOff>277260</xdr:rowOff>
    </xdr:to>
    <xdr:pic>
      <xdr:nvPicPr>
        <xdr:cNvPr id="28" name="Image 27">
          <a:extLst>
            <a:ext uri="{FF2B5EF4-FFF2-40B4-BE49-F238E27FC236}">
              <a16:creationId xmlns:a16="http://schemas.microsoft.com/office/drawing/2014/main" id="{00000000-0008-0000-0000-00001C000000}"/>
            </a:ext>
          </a:extLst>
        </xdr:cNvPr>
        <xdr:cNvPicPr>
          <a:picLocks noChangeAspect="1"/>
        </xdr:cNvPicPr>
      </xdr:nvPicPr>
      <xdr:blipFill>
        <a:blip xmlns:r="http://schemas.openxmlformats.org/officeDocument/2006/relationships" r:embed="rId19"/>
        <a:stretch>
          <a:fillRect/>
        </a:stretch>
      </xdr:blipFill>
      <xdr:spPr>
        <a:xfrm>
          <a:off x="13254958" y="106498571"/>
          <a:ext cx="554182" cy="565412"/>
        </a:xfrm>
        <a:prstGeom prst="rect">
          <a:avLst/>
        </a:prstGeom>
      </xdr:spPr>
    </xdr:pic>
    <xdr:clientData/>
  </xdr:twoCellAnchor>
  <xdr:twoCellAnchor editAs="oneCell">
    <xdr:from>
      <xdr:col>12</xdr:col>
      <xdr:colOff>15119</xdr:colOff>
      <xdr:row>112</xdr:row>
      <xdr:rowOff>183849</xdr:rowOff>
    </xdr:from>
    <xdr:to>
      <xdr:col>12</xdr:col>
      <xdr:colOff>525319</xdr:colOff>
      <xdr:row>113</xdr:row>
      <xdr:rowOff>4531</xdr:rowOff>
    </xdr:to>
    <xdr:pic>
      <xdr:nvPicPr>
        <xdr:cNvPr id="29" name="Image 28">
          <a:extLst>
            <a:ext uri="{FF2B5EF4-FFF2-40B4-BE49-F238E27FC236}">
              <a16:creationId xmlns:a16="http://schemas.microsoft.com/office/drawing/2014/main" id="{00000000-0008-0000-0000-00001D000000}"/>
            </a:ext>
          </a:extLst>
        </xdr:cNvPr>
        <xdr:cNvPicPr>
          <a:picLocks noChangeAspect="1"/>
        </xdr:cNvPicPr>
      </xdr:nvPicPr>
      <xdr:blipFill>
        <a:blip xmlns:r="http://schemas.openxmlformats.org/officeDocument/2006/relationships" r:embed="rId20"/>
        <a:stretch>
          <a:fillRect/>
        </a:stretch>
      </xdr:blipFill>
      <xdr:spPr>
        <a:xfrm>
          <a:off x="12969119" y="38776908"/>
          <a:ext cx="510200" cy="627938"/>
        </a:xfrm>
        <a:prstGeom prst="rect">
          <a:avLst/>
        </a:prstGeom>
      </xdr:spPr>
    </xdr:pic>
    <xdr:clientData/>
  </xdr:twoCellAnchor>
  <xdr:twoCellAnchor editAs="oneCell">
    <xdr:from>
      <xdr:col>23</xdr:col>
      <xdr:colOff>69780</xdr:colOff>
      <xdr:row>143</xdr:row>
      <xdr:rowOff>223297</xdr:rowOff>
    </xdr:from>
    <xdr:to>
      <xdr:col>23</xdr:col>
      <xdr:colOff>520053</xdr:colOff>
      <xdr:row>143</xdr:row>
      <xdr:rowOff>656285</xdr:rowOff>
    </xdr:to>
    <xdr:pic>
      <xdr:nvPicPr>
        <xdr:cNvPr id="30" name="Image 29">
          <a:extLst>
            <a:ext uri="{FF2B5EF4-FFF2-40B4-BE49-F238E27FC236}">
              <a16:creationId xmlns:a16="http://schemas.microsoft.com/office/drawing/2014/main" id="{00000000-0008-0000-0000-00001E000000}"/>
            </a:ext>
          </a:extLst>
        </xdr:cNvPr>
        <xdr:cNvPicPr>
          <a:picLocks noChangeAspect="1"/>
        </xdr:cNvPicPr>
      </xdr:nvPicPr>
      <xdr:blipFill>
        <a:blip xmlns:r="http://schemas.openxmlformats.org/officeDocument/2006/relationships" r:embed="rId21"/>
        <a:stretch>
          <a:fillRect/>
        </a:stretch>
      </xdr:blipFill>
      <xdr:spPr>
        <a:xfrm>
          <a:off x="23432198" y="56703407"/>
          <a:ext cx="450273" cy="419642"/>
        </a:xfrm>
        <a:prstGeom prst="rect">
          <a:avLst/>
        </a:prstGeom>
      </xdr:spPr>
    </xdr:pic>
    <xdr:clientData/>
  </xdr:twoCellAnchor>
  <xdr:twoCellAnchor editAs="oneCell">
    <xdr:from>
      <xdr:col>23</xdr:col>
      <xdr:colOff>57725</xdr:colOff>
      <xdr:row>147</xdr:row>
      <xdr:rowOff>0</xdr:rowOff>
    </xdr:from>
    <xdr:to>
      <xdr:col>23</xdr:col>
      <xdr:colOff>441380</xdr:colOff>
      <xdr:row>147</xdr:row>
      <xdr:rowOff>581657</xdr:rowOff>
    </xdr:to>
    <xdr:pic>
      <xdr:nvPicPr>
        <xdr:cNvPr id="31" name="Image 30">
          <a:extLst>
            <a:ext uri="{FF2B5EF4-FFF2-40B4-BE49-F238E27FC236}">
              <a16:creationId xmlns:a16="http://schemas.microsoft.com/office/drawing/2014/main" id="{00000000-0008-0000-0000-00001F000000}"/>
            </a:ext>
          </a:extLst>
        </xdr:cNvPr>
        <xdr:cNvPicPr>
          <a:picLocks noChangeAspect="1"/>
        </xdr:cNvPicPr>
      </xdr:nvPicPr>
      <xdr:blipFill>
        <a:blip xmlns:r="http://schemas.openxmlformats.org/officeDocument/2006/relationships" r:embed="rId22"/>
        <a:stretch>
          <a:fillRect/>
        </a:stretch>
      </xdr:blipFill>
      <xdr:spPr>
        <a:xfrm>
          <a:off x="23310270" y="42429545"/>
          <a:ext cx="383655" cy="565728"/>
        </a:xfrm>
        <a:prstGeom prst="rect">
          <a:avLst/>
        </a:prstGeom>
      </xdr:spPr>
    </xdr:pic>
    <xdr:clientData/>
  </xdr:twoCellAnchor>
  <xdr:twoCellAnchor editAs="oneCell">
    <xdr:from>
      <xdr:col>23</xdr:col>
      <xdr:colOff>34637</xdr:colOff>
      <xdr:row>307</xdr:row>
      <xdr:rowOff>184727</xdr:rowOff>
    </xdr:from>
    <xdr:to>
      <xdr:col>23</xdr:col>
      <xdr:colOff>438728</xdr:colOff>
      <xdr:row>308</xdr:row>
      <xdr:rowOff>315</xdr:rowOff>
    </xdr:to>
    <xdr:pic>
      <xdr:nvPicPr>
        <xdr:cNvPr id="32" name="Image 31">
          <a:extLst>
            <a:ext uri="{FF2B5EF4-FFF2-40B4-BE49-F238E27FC236}">
              <a16:creationId xmlns:a16="http://schemas.microsoft.com/office/drawing/2014/main" id="{00000000-0008-0000-0000-000020000000}"/>
            </a:ext>
          </a:extLst>
        </xdr:cNvPr>
        <xdr:cNvPicPr>
          <a:picLocks noChangeAspect="1"/>
        </xdr:cNvPicPr>
      </xdr:nvPicPr>
      <xdr:blipFill>
        <a:blip xmlns:r="http://schemas.openxmlformats.org/officeDocument/2006/relationships" r:embed="rId23"/>
        <a:stretch>
          <a:fillRect/>
        </a:stretch>
      </xdr:blipFill>
      <xdr:spPr>
        <a:xfrm>
          <a:off x="23287182" y="73359818"/>
          <a:ext cx="404091" cy="522723"/>
        </a:xfrm>
        <a:prstGeom prst="rect">
          <a:avLst/>
        </a:prstGeom>
      </xdr:spPr>
    </xdr:pic>
    <xdr:clientData/>
  </xdr:twoCellAnchor>
  <xdr:twoCellAnchor editAs="oneCell">
    <xdr:from>
      <xdr:col>1</xdr:col>
      <xdr:colOff>34638</xdr:colOff>
      <xdr:row>44</xdr:row>
      <xdr:rowOff>169333</xdr:rowOff>
    </xdr:from>
    <xdr:to>
      <xdr:col>1</xdr:col>
      <xdr:colOff>622262</xdr:colOff>
      <xdr:row>44</xdr:row>
      <xdr:rowOff>626533</xdr:rowOff>
    </xdr:to>
    <xdr:pic>
      <xdr:nvPicPr>
        <xdr:cNvPr id="35" name="Image 34">
          <a:extLst>
            <a:ext uri="{FF2B5EF4-FFF2-40B4-BE49-F238E27FC236}">
              <a16:creationId xmlns:a16="http://schemas.microsoft.com/office/drawing/2014/main" id="{00000000-0008-0000-0000-000023000000}"/>
            </a:ext>
          </a:extLst>
        </xdr:cNvPr>
        <xdr:cNvPicPr>
          <a:picLocks noChangeAspect="1"/>
        </xdr:cNvPicPr>
      </xdr:nvPicPr>
      <xdr:blipFill>
        <a:blip xmlns:r="http://schemas.openxmlformats.org/officeDocument/2006/relationships" r:embed="rId24"/>
        <a:stretch>
          <a:fillRect/>
        </a:stretch>
      </xdr:blipFill>
      <xdr:spPr>
        <a:xfrm>
          <a:off x="1338505" y="14782800"/>
          <a:ext cx="587624" cy="467126"/>
        </a:xfrm>
        <a:prstGeom prst="rect">
          <a:avLst/>
        </a:prstGeom>
      </xdr:spPr>
    </xdr:pic>
    <xdr:clientData/>
  </xdr:twoCellAnchor>
  <xdr:twoCellAnchor editAs="oneCell">
    <xdr:from>
      <xdr:col>12</xdr:col>
      <xdr:colOff>85378</xdr:colOff>
      <xdr:row>39</xdr:row>
      <xdr:rowOff>257928</xdr:rowOff>
    </xdr:from>
    <xdr:to>
      <xdr:col>12</xdr:col>
      <xdr:colOff>534663</xdr:colOff>
      <xdr:row>39</xdr:row>
      <xdr:rowOff>674937</xdr:rowOff>
    </xdr:to>
    <xdr:pic>
      <xdr:nvPicPr>
        <xdr:cNvPr id="36" name="Image 35">
          <a:extLst>
            <a:ext uri="{FF2B5EF4-FFF2-40B4-BE49-F238E27FC236}">
              <a16:creationId xmlns:a16="http://schemas.microsoft.com/office/drawing/2014/main" id="{00000000-0008-0000-0000-000024000000}"/>
            </a:ext>
          </a:extLst>
        </xdr:cNvPr>
        <xdr:cNvPicPr>
          <a:picLocks noChangeAspect="1"/>
        </xdr:cNvPicPr>
      </xdr:nvPicPr>
      <xdr:blipFill>
        <a:blip xmlns:r="http://schemas.openxmlformats.org/officeDocument/2006/relationships" r:embed="rId25"/>
        <a:stretch>
          <a:fillRect/>
        </a:stretch>
      </xdr:blipFill>
      <xdr:spPr>
        <a:xfrm>
          <a:off x="13180252" y="12370953"/>
          <a:ext cx="449285" cy="414426"/>
        </a:xfrm>
        <a:prstGeom prst="rect">
          <a:avLst/>
        </a:prstGeom>
      </xdr:spPr>
    </xdr:pic>
    <xdr:clientData/>
  </xdr:twoCellAnchor>
  <xdr:twoCellAnchor editAs="oneCell">
    <xdr:from>
      <xdr:col>12</xdr:col>
      <xdr:colOff>40640</xdr:colOff>
      <xdr:row>136</xdr:row>
      <xdr:rowOff>162957</xdr:rowOff>
    </xdr:from>
    <xdr:to>
      <xdr:col>12</xdr:col>
      <xdr:colOff>508000</xdr:colOff>
      <xdr:row>137</xdr:row>
      <xdr:rowOff>18774</xdr:rowOff>
    </xdr:to>
    <xdr:pic>
      <xdr:nvPicPr>
        <xdr:cNvPr id="39" name="Image 38">
          <a:extLst>
            <a:ext uri="{FF2B5EF4-FFF2-40B4-BE49-F238E27FC236}">
              <a16:creationId xmlns:a16="http://schemas.microsoft.com/office/drawing/2014/main" id="{00000000-0008-0000-0000-000027000000}"/>
            </a:ext>
          </a:extLst>
        </xdr:cNvPr>
        <xdr:cNvPicPr>
          <a:picLocks noChangeAspect="1"/>
        </xdr:cNvPicPr>
      </xdr:nvPicPr>
      <xdr:blipFill>
        <a:blip xmlns:r="http://schemas.openxmlformats.org/officeDocument/2006/relationships" r:embed="rId26"/>
        <a:stretch>
          <a:fillRect/>
        </a:stretch>
      </xdr:blipFill>
      <xdr:spPr>
        <a:xfrm>
          <a:off x="12994640" y="54025898"/>
          <a:ext cx="467360" cy="623146"/>
        </a:xfrm>
        <a:prstGeom prst="rect">
          <a:avLst/>
        </a:prstGeom>
      </xdr:spPr>
    </xdr:pic>
    <xdr:clientData/>
  </xdr:twoCellAnchor>
  <xdr:twoCellAnchor editAs="oneCell">
    <xdr:from>
      <xdr:col>1</xdr:col>
      <xdr:colOff>63500</xdr:colOff>
      <xdr:row>122</xdr:row>
      <xdr:rowOff>12700</xdr:rowOff>
    </xdr:from>
    <xdr:to>
      <xdr:col>1</xdr:col>
      <xdr:colOff>533691</xdr:colOff>
      <xdr:row>123</xdr:row>
      <xdr:rowOff>1293</xdr:rowOff>
    </xdr:to>
    <xdr:pic>
      <xdr:nvPicPr>
        <xdr:cNvPr id="41" name="Image 40">
          <a:extLst>
            <a:ext uri="{FF2B5EF4-FFF2-40B4-BE49-F238E27FC236}">
              <a16:creationId xmlns:a16="http://schemas.microsoft.com/office/drawing/2014/main" id="{00000000-0008-0000-0000-000029000000}"/>
            </a:ext>
          </a:extLst>
        </xdr:cNvPr>
        <xdr:cNvPicPr>
          <a:picLocks noChangeAspect="1"/>
        </xdr:cNvPicPr>
      </xdr:nvPicPr>
      <xdr:blipFill>
        <a:blip xmlns:r="http://schemas.openxmlformats.org/officeDocument/2006/relationships" r:embed="rId27"/>
        <a:stretch>
          <a:fillRect/>
        </a:stretch>
      </xdr:blipFill>
      <xdr:spPr>
        <a:xfrm>
          <a:off x="1363382" y="48302582"/>
          <a:ext cx="470191" cy="629772"/>
        </a:xfrm>
        <a:prstGeom prst="rect">
          <a:avLst/>
        </a:prstGeom>
      </xdr:spPr>
    </xdr:pic>
    <xdr:clientData/>
  </xdr:twoCellAnchor>
  <xdr:twoCellAnchor editAs="oneCell">
    <xdr:from>
      <xdr:col>1</xdr:col>
      <xdr:colOff>0</xdr:colOff>
      <xdr:row>143</xdr:row>
      <xdr:rowOff>0</xdr:rowOff>
    </xdr:from>
    <xdr:to>
      <xdr:col>1</xdr:col>
      <xdr:colOff>558800</xdr:colOff>
      <xdr:row>144</xdr:row>
      <xdr:rowOff>19271</xdr:rowOff>
    </xdr:to>
    <xdr:pic>
      <xdr:nvPicPr>
        <xdr:cNvPr id="43" name="Image 42">
          <a:extLst>
            <a:ext uri="{FF2B5EF4-FFF2-40B4-BE49-F238E27FC236}">
              <a16:creationId xmlns:a16="http://schemas.microsoft.com/office/drawing/2014/main" id="{00000000-0008-0000-0000-00002B000000}"/>
            </a:ext>
          </a:extLst>
        </xdr:cNvPr>
        <xdr:cNvPicPr>
          <a:picLocks noChangeAspect="1"/>
        </xdr:cNvPicPr>
      </xdr:nvPicPr>
      <xdr:blipFill>
        <a:blip xmlns:r="http://schemas.openxmlformats.org/officeDocument/2006/relationships" r:embed="rId28"/>
        <a:stretch>
          <a:fillRect/>
        </a:stretch>
      </xdr:blipFill>
      <xdr:spPr>
        <a:xfrm>
          <a:off x="1299882" y="57314353"/>
          <a:ext cx="558800" cy="718796"/>
        </a:xfrm>
        <a:prstGeom prst="rect">
          <a:avLst/>
        </a:prstGeom>
      </xdr:spPr>
    </xdr:pic>
    <xdr:clientData/>
  </xdr:twoCellAnchor>
  <xdr:twoCellAnchor editAs="oneCell">
    <xdr:from>
      <xdr:col>1</xdr:col>
      <xdr:colOff>71887</xdr:colOff>
      <xdr:row>186</xdr:row>
      <xdr:rowOff>0</xdr:rowOff>
    </xdr:from>
    <xdr:to>
      <xdr:col>1</xdr:col>
      <xdr:colOff>617987</xdr:colOff>
      <xdr:row>187</xdr:row>
      <xdr:rowOff>13173</xdr:rowOff>
    </xdr:to>
    <xdr:pic>
      <xdr:nvPicPr>
        <xdr:cNvPr id="44" name="Image 43">
          <a:extLst>
            <a:ext uri="{FF2B5EF4-FFF2-40B4-BE49-F238E27FC236}">
              <a16:creationId xmlns:a16="http://schemas.microsoft.com/office/drawing/2014/main" id="{00000000-0008-0000-0000-00002C000000}"/>
            </a:ext>
          </a:extLst>
        </xdr:cNvPr>
        <xdr:cNvPicPr>
          <a:picLocks noChangeAspect="1"/>
        </xdr:cNvPicPr>
      </xdr:nvPicPr>
      <xdr:blipFill>
        <a:blip xmlns:r="http://schemas.openxmlformats.org/officeDocument/2006/relationships" r:embed="rId29"/>
        <a:stretch>
          <a:fillRect/>
        </a:stretch>
      </xdr:blipFill>
      <xdr:spPr>
        <a:xfrm>
          <a:off x="1365849" y="76080189"/>
          <a:ext cx="546100" cy="612230"/>
        </a:xfrm>
        <a:prstGeom prst="rect">
          <a:avLst/>
        </a:prstGeom>
      </xdr:spPr>
    </xdr:pic>
    <xdr:clientData/>
  </xdr:twoCellAnchor>
  <xdr:twoCellAnchor editAs="oneCell">
    <xdr:from>
      <xdr:col>23</xdr:col>
      <xdr:colOff>75595</xdr:colOff>
      <xdr:row>78</xdr:row>
      <xdr:rowOff>147786</xdr:rowOff>
    </xdr:from>
    <xdr:to>
      <xdr:col>23</xdr:col>
      <xdr:colOff>492313</xdr:colOff>
      <xdr:row>79</xdr:row>
      <xdr:rowOff>2097</xdr:rowOff>
    </xdr:to>
    <xdr:pic>
      <xdr:nvPicPr>
        <xdr:cNvPr id="1026" name="Picture 2">
          <a:extLst>
            <a:ext uri="{FF2B5EF4-FFF2-40B4-BE49-F238E27FC236}">
              <a16:creationId xmlns:a16="http://schemas.microsoft.com/office/drawing/2014/main" id="{00000000-0008-0000-0000-000002040000}"/>
            </a:ext>
          </a:extLst>
        </xdr:cNvPr>
        <xdr:cNvPicPr>
          <a:picLocks noChangeAspect="1" noChangeArrowheads="1"/>
        </xdr:cNvPicPr>
      </xdr:nvPicPr>
      <xdr:blipFill>
        <a:blip xmlns:r="http://schemas.openxmlformats.org/officeDocument/2006/relationships" r:embed="rId30"/>
        <a:srcRect/>
        <a:stretch>
          <a:fillRect/>
        </a:stretch>
      </xdr:blipFill>
      <xdr:spPr bwMode="auto">
        <a:xfrm>
          <a:off x="23380095" y="24099986"/>
          <a:ext cx="416718" cy="583765"/>
        </a:xfrm>
        <a:prstGeom prst="rect">
          <a:avLst/>
        </a:prstGeom>
        <a:noFill/>
        <a:ln w="1">
          <a:noFill/>
          <a:miter lim="800000"/>
          <a:headEnd/>
          <a:tailEnd type="none" w="med" len="med"/>
        </a:ln>
        <a:effectLst/>
      </xdr:spPr>
    </xdr:pic>
    <xdr:clientData/>
  </xdr:twoCellAnchor>
  <xdr:twoCellAnchor editAs="oneCell">
    <xdr:from>
      <xdr:col>23</xdr:col>
      <xdr:colOff>116357</xdr:colOff>
      <xdr:row>86</xdr:row>
      <xdr:rowOff>158810</xdr:rowOff>
    </xdr:from>
    <xdr:to>
      <xdr:col>23</xdr:col>
      <xdr:colOff>486647</xdr:colOff>
      <xdr:row>87</xdr:row>
      <xdr:rowOff>3133</xdr:rowOff>
    </xdr:to>
    <xdr:pic>
      <xdr:nvPicPr>
        <xdr:cNvPr id="1027" name="Picture 3">
          <a:extLst>
            <a:ext uri="{FF2B5EF4-FFF2-40B4-BE49-F238E27FC236}">
              <a16:creationId xmlns:a16="http://schemas.microsoft.com/office/drawing/2014/main" id="{00000000-0008-0000-0000-000003040000}"/>
            </a:ext>
          </a:extLst>
        </xdr:cNvPr>
        <xdr:cNvPicPr>
          <a:picLocks noChangeAspect="1" noChangeArrowheads="1"/>
        </xdr:cNvPicPr>
      </xdr:nvPicPr>
      <xdr:blipFill>
        <a:blip xmlns:r="http://schemas.openxmlformats.org/officeDocument/2006/relationships" r:embed="rId31"/>
        <a:srcRect/>
        <a:stretch>
          <a:fillRect/>
        </a:stretch>
      </xdr:blipFill>
      <xdr:spPr bwMode="auto">
        <a:xfrm>
          <a:off x="23420857" y="28848110"/>
          <a:ext cx="370290" cy="501590"/>
        </a:xfrm>
        <a:prstGeom prst="rect">
          <a:avLst/>
        </a:prstGeom>
        <a:noFill/>
        <a:ln w="1">
          <a:noFill/>
          <a:miter lim="800000"/>
          <a:headEnd/>
          <a:tailEnd type="none" w="med" len="med"/>
        </a:ln>
        <a:effectLst/>
      </xdr:spPr>
    </xdr:pic>
    <xdr:clientData/>
  </xdr:twoCellAnchor>
  <xdr:twoCellAnchor editAs="oneCell">
    <xdr:from>
      <xdr:col>23</xdr:col>
      <xdr:colOff>61664</xdr:colOff>
      <xdr:row>116</xdr:row>
      <xdr:rowOff>186369</xdr:rowOff>
    </xdr:from>
    <xdr:to>
      <xdr:col>23</xdr:col>
      <xdr:colOff>501479</xdr:colOff>
      <xdr:row>116</xdr:row>
      <xdr:rowOff>727728</xdr:rowOff>
    </xdr:to>
    <xdr:pic>
      <xdr:nvPicPr>
        <xdr:cNvPr id="1028" name="Picture 4">
          <a:extLst>
            <a:ext uri="{FF2B5EF4-FFF2-40B4-BE49-F238E27FC236}">
              <a16:creationId xmlns:a16="http://schemas.microsoft.com/office/drawing/2014/main" id="{00000000-0008-0000-0000-000004040000}"/>
            </a:ext>
          </a:extLst>
        </xdr:cNvPr>
        <xdr:cNvPicPr>
          <a:picLocks noChangeAspect="1" noChangeArrowheads="1"/>
        </xdr:cNvPicPr>
      </xdr:nvPicPr>
      <xdr:blipFill>
        <a:blip xmlns:r="http://schemas.openxmlformats.org/officeDocument/2006/relationships" r:embed="rId32"/>
        <a:srcRect/>
        <a:stretch>
          <a:fillRect/>
        </a:stretch>
      </xdr:blipFill>
      <xdr:spPr bwMode="auto">
        <a:xfrm>
          <a:off x="23380572" y="42758050"/>
          <a:ext cx="439815" cy="534327"/>
        </a:xfrm>
        <a:prstGeom prst="rect">
          <a:avLst/>
        </a:prstGeom>
        <a:noFill/>
        <a:ln w="1">
          <a:noFill/>
          <a:miter lim="800000"/>
          <a:headEnd/>
          <a:tailEnd type="none" w="med" len="med"/>
        </a:ln>
        <a:effectLst/>
      </xdr:spPr>
    </xdr:pic>
    <xdr:clientData/>
  </xdr:twoCellAnchor>
  <xdr:twoCellAnchor editAs="oneCell">
    <xdr:from>
      <xdr:col>12</xdr:col>
      <xdr:colOff>60477</xdr:colOff>
      <xdr:row>55</xdr:row>
      <xdr:rowOff>150656</xdr:rowOff>
    </xdr:from>
    <xdr:to>
      <xdr:col>12</xdr:col>
      <xdr:colOff>498928</xdr:colOff>
      <xdr:row>55</xdr:row>
      <xdr:rowOff>734880</xdr:rowOff>
    </xdr:to>
    <xdr:pic>
      <xdr:nvPicPr>
        <xdr:cNvPr id="1031" name="Picture 7">
          <a:extLst>
            <a:ext uri="{FF2B5EF4-FFF2-40B4-BE49-F238E27FC236}">
              <a16:creationId xmlns:a16="http://schemas.microsoft.com/office/drawing/2014/main" id="{00000000-0008-0000-0000-000007040000}"/>
            </a:ext>
          </a:extLst>
        </xdr:cNvPr>
        <xdr:cNvPicPr>
          <a:picLocks noChangeAspect="1" noChangeArrowheads="1"/>
        </xdr:cNvPicPr>
      </xdr:nvPicPr>
      <xdr:blipFill>
        <a:blip xmlns:r="http://schemas.openxmlformats.org/officeDocument/2006/relationships" r:embed="rId33"/>
        <a:srcRect/>
        <a:stretch>
          <a:fillRect/>
        </a:stretch>
      </xdr:blipFill>
      <xdr:spPr bwMode="auto">
        <a:xfrm>
          <a:off x="13293877" y="18298956"/>
          <a:ext cx="438451" cy="579058"/>
        </a:xfrm>
        <a:prstGeom prst="rect">
          <a:avLst/>
        </a:prstGeom>
        <a:noFill/>
        <a:ln w="1">
          <a:noFill/>
          <a:miter lim="800000"/>
          <a:headEnd/>
          <a:tailEnd type="none" w="med" len="med"/>
        </a:ln>
        <a:effectLst/>
      </xdr:spPr>
    </xdr:pic>
    <xdr:clientData/>
  </xdr:twoCellAnchor>
  <xdr:twoCellAnchor editAs="oneCell">
    <xdr:from>
      <xdr:col>12</xdr:col>
      <xdr:colOff>0</xdr:colOff>
      <xdr:row>44</xdr:row>
      <xdr:rowOff>199456</xdr:rowOff>
    </xdr:from>
    <xdr:to>
      <xdr:col>12</xdr:col>
      <xdr:colOff>530679</xdr:colOff>
      <xdr:row>44</xdr:row>
      <xdr:rowOff>617928</xdr:rowOff>
    </xdr:to>
    <xdr:pic>
      <xdr:nvPicPr>
        <xdr:cNvPr id="1032" name="Picture 8">
          <a:extLst>
            <a:ext uri="{FF2B5EF4-FFF2-40B4-BE49-F238E27FC236}">
              <a16:creationId xmlns:a16="http://schemas.microsoft.com/office/drawing/2014/main" id="{00000000-0008-0000-0000-000008040000}"/>
            </a:ext>
          </a:extLst>
        </xdr:cNvPr>
        <xdr:cNvPicPr>
          <a:picLocks noChangeAspect="1" noChangeArrowheads="1"/>
        </xdr:cNvPicPr>
      </xdr:nvPicPr>
      <xdr:blipFill>
        <a:blip xmlns:r="http://schemas.openxmlformats.org/officeDocument/2006/relationships" r:embed="rId34"/>
        <a:srcRect/>
        <a:stretch>
          <a:fillRect/>
        </a:stretch>
      </xdr:blipFill>
      <xdr:spPr bwMode="auto">
        <a:xfrm>
          <a:off x="12896548" y="14713742"/>
          <a:ext cx="530679" cy="415889"/>
        </a:xfrm>
        <a:prstGeom prst="rect">
          <a:avLst/>
        </a:prstGeom>
        <a:noFill/>
        <a:ln w="1">
          <a:noFill/>
          <a:miter lim="800000"/>
          <a:headEnd/>
          <a:tailEnd type="none" w="med" len="med"/>
        </a:ln>
        <a:effectLst/>
      </xdr:spPr>
    </xdr:pic>
    <xdr:clientData/>
  </xdr:twoCellAnchor>
  <xdr:oneCellAnchor>
    <xdr:from>
      <xdr:col>23</xdr:col>
      <xdr:colOff>54743</xdr:colOff>
      <xdr:row>21</xdr:row>
      <xdr:rowOff>196658</xdr:rowOff>
    </xdr:from>
    <xdr:ext cx="402973" cy="405497"/>
    <xdr:pic>
      <xdr:nvPicPr>
        <xdr:cNvPr id="5" name="Picture 1">
          <a:extLst>
            <a:ext uri="{FF2B5EF4-FFF2-40B4-BE49-F238E27FC236}">
              <a16:creationId xmlns:a16="http://schemas.microsoft.com/office/drawing/2014/main" id="{CC113A98-0048-F44A-A071-D5E157CB3C82}"/>
            </a:ext>
          </a:extLst>
        </xdr:cNvPr>
        <xdr:cNvPicPr>
          <a:picLocks noChangeAspect="1" noChangeArrowheads="1"/>
        </xdr:cNvPicPr>
      </xdr:nvPicPr>
      <xdr:blipFill>
        <a:blip xmlns:r="http://schemas.openxmlformats.org/officeDocument/2006/relationships" r:embed="rId35"/>
        <a:srcRect/>
        <a:stretch>
          <a:fillRect/>
        </a:stretch>
      </xdr:blipFill>
      <xdr:spPr bwMode="auto">
        <a:xfrm>
          <a:off x="23451209" y="6568555"/>
          <a:ext cx="402973" cy="405497"/>
        </a:xfrm>
        <a:prstGeom prst="rect">
          <a:avLst/>
        </a:prstGeom>
        <a:noFill/>
        <a:ln w="1">
          <a:noFill/>
          <a:miter lim="800000"/>
          <a:headEnd/>
          <a:tailEnd type="none" w="med" len="med"/>
        </a:ln>
        <a:effectLst/>
      </xdr:spPr>
    </xdr:pic>
    <xdr:clientData/>
  </xdr:oneCellAnchor>
  <xdr:twoCellAnchor editAs="oneCell">
    <xdr:from>
      <xdr:col>23</xdr:col>
      <xdr:colOff>69741</xdr:colOff>
      <xdr:row>101</xdr:row>
      <xdr:rowOff>30366</xdr:rowOff>
    </xdr:from>
    <xdr:to>
      <xdr:col>23</xdr:col>
      <xdr:colOff>486301</xdr:colOff>
      <xdr:row>101</xdr:row>
      <xdr:rowOff>564410</xdr:rowOff>
    </xdr:to>
    <xdr:pic>
      <xdr:nvPicPr>
        <xdr:cNvPr id="6" name="Image 5">
          <a:extLst>
            <a:ext uri="{FF2B5EF4-FFF2-40B4-BE49-F238E27FC236}">
              <a16:creationId xmlns:a16="http://schemas.microsoft.com/office/drawing/2014/main" id="{333E5507-745E-592A-440E-49B13776A7D7}"/>
            </a:ext>
          </a:extLst>
        </xdr:cNvPr>
        <xdr:cNvPicPr>
          <a:picLocks noChangeAspect="1"/>
        </xdr:cNvPicPr>
      </xdr:nvPicPr>
      <xdr:blipFill>
        <a:blip xmlns:r="http://schemas.openxmlformats.org/officeDocument/2006/relationships" r:embed="rId36"/>
        <a:stretch>
          <a:fillRect/>
        </a:stretch>
      </xdr:blipFill>
      <xdr:spPr>
        <a:xfrm>
          <a:off x="23696533" y="38585649"/>
          <a:ext cx="416560" cy="534044"/>
        </a:xfrm>
        <a:prstGeom prst="rect">
          <a:avLst/>
        </a:prstGeom>
      </xdr:spPr>
    </xdr:pic>
    <xdr:clientData/>
  </xdr:twoCellAnchor>
  <xdr:twoCellAnchor editAs="oneCell">
    <xdr:from>
      <xdr:col>23</xdr:col>
      <xdr:colOff>47924</xdr:colOff>
      <xdr:row>94</xdr:row>
      <xdr:rowOff>180942</xdr:rowOff>
    </xdr:from>
    <xdr:to>
      <xdr:col>23</xdr:col>
      <xdr:colOff>539151</xdr:colOff>
      <xdr:row>95</xdr:row>
      <xdr:rowOff>1260</xdr:rowOff>
    </xdr:to>
    <xdr:pic>
      <xdr:nvPicPr>
        <xdr:cNvPr id="40" name="Image 39">
          <a:extLst>
            <a:ext uri="{FF2B5EF4-FFF2-40B4-BE49-F238E27FC236}">
              <a16:creationId xmlns:a16="http://schemas.microsoft.com/office/drawing/2014/main" id="{547BC527-C8EF-0310-56C2-5C5122727B81}"/>
            </a:ext>
          </a:extLst>
        </xdr:cNvPr>
        <xdr:cNvPicPr>
          <a:picLocks noChangeAspect="1"/>
        </xdr:cNvPicPr>
      </xdr:nvPicPr>
      <xdr:blipFill>
        <a:blip xmlns:r="http://schemas.openxmlformats.org/officeDocument/2006/relationships" r:embed="rId37"/>
        <a:stretch>
          <a:fillRect/>
        </a:stretch>
      </xdr:blipFill>
      <xdr:spPr>
        <a:xfrm>
          <a:off x="23674716" y="35872734"/>
          <a:ext cx="491227" cy="582318"/>
        </a:xfrm>
        <a:prstGeom prst="rect">
          <a:avLst/>
        </a:prstGeom>
      </xdr:spPr>
    </xdr:pic>
    <xdr:clientData/>
  </xdr:twoCellAnchor>
  <xdr:twoCellAnchor editAs="oneCell">
    <xdr:from>
      <xdr:col>23</xdr:col>
      <xdr:colOff>155755</xdr:colOff>
      <xdr:row>95</xdr:row>
      <xdr:rowOff>203679</xdr:rowOff>
    </xdr:from>
    <xdr:to>
      <xdr:col>23</xdr:col>
      <xdr:colOff>495170</xdr:colOff>
      <xdr:row>95</xdr:row>
      <xdr:rowOff>621939</xdr:rowOff>
    </xdr:to>
    <xdr:pic>
      <xdr:nvPicPr>
        <xdr:cNvPr id="45" name="Image 44">
          <a:extLst>
            <a:ext uri="{FF2B5EF4-FFF2-40B4-BE49-F238E27FC236}">
              <a16:creationId xmlns:a16="http://schemas.microsoft.com/office/drawing/2014/main" id="{75B176A8-BAD8-9108-CFD1-62409C559EBC}"/>
            </a:ext>
          </a:extLst>
        </xdr:cNvPr>
        <xdr:cNvPicPr>
          <a:picLocks noChangeAspect="1"/>
        </xdr:cNvPicPr>
      </xdr:nvPicPr>
      <xdr:blipFill>
        <a:blip xmlns:r="http://schemas.openxmlformats.org/officeDocument/2006/relationships" r:embed="rId38"/>
        <a:stretch>
          <a:fillRect/>
        </a:stretch>
      </xdr:blipFill>
      <xdr:spPr>
        <a:xfrm>
          <a:off x="23782547" y="36662264"/>
          <a:ext cx="339415" cy="418260"/>
        </a:xfrm>
        <a:prstGeom prst="rect">
          <a:avLst/>
        </a:prstGeom>
      </xdr:spPr>
    </xdr:pic>
    <xdr:clientData/>
  </xdr:twoCellAnchor>
  <xdr:twoCellAnchor editAs="oneCell">
    <xdr:from>
      <xdr:col>23</xdr:col>
      <xdr:colOff>27690</xdr:colOff>
      <xdr:row>115</xdr:row>
      <xdr:rowOff>157582</xdr:rowOff>
    </xdr:from>
    <xdr:to>
      <xdr:col>23</xdr:col>
      <xdr:colOff>524515</xdr:colOff>
      <xdr:row>116</xdr:row>
      <xdr:rowOff>1538</xdr:rowOff>
    </xdr:to>
    <xdr:pic>
      <xdr:nvPicPr>
        <xdr:cNvPr id="46" name="Image 45">
          <a:extLst>
            <a:ext uri="{FF2B5EF4-FFF2-40B4-BE49-F238E27FC236}">
              <a16:creationId xmlns:a16="http://schemas.microsoft.com/office/drawing/2014/main" id="{ED3D942C-A6FA-4C5E-3781-20295405FACC}"/>
            </a:ext>
          </a:extLst>
        </xdr:cNvPr>
        <xdr:cNvPicPr>
          <a:picLocks noChangeAspect="1"/>
        </xdr:cNvPicPr>
      </xdr:nvPicPr>
      <xdr:blipFill>
        <a:blip xmlns:r="http://schemas.openxmlformats.org/officeDocument/2006/relationships" r:embed="rId39"/>
        <a:stretch>
          <a:fillRect/>
        </a:stretch>
      </xdr:blipFill>
      <xdr:spPr>
        <a:xfrm>
          <a:off x="23510821" y="42257489"/>
          <a:ext cx="496825" cy="637652"/>
        </a:xfrm>
        <a:prstGeom prst="rect">
          <a:avLst/>
        </a:prstGeom>
      </xdr:spPr>
    </xdr:pic>
    <xdr:clientData/>
  </xdr:twoCellAnchor>
  <xdr:twoCellAnchor editAs="oneCell">
    <xdr:from>
      <xdr:col>23</xdr:col>
      <xdr:colOff>90829</xdr:colOff>
      <xdr:row>113</xdr:row>
      <xdr:rowOff>172743</xdr:rowOff>
    </xdr:from>
    <xdr:to>
      <xdr:col>23</xdr:col>
      <xdr:colOff>447040</xdr:colOff>
      <xdr:row>113</xdr:row>
      <xdr:rowOff>644991</xdr:rowOff>
    </xdr:to>
    <xdr:pic>
      <xdr:nvPicPr>
        <xdr:cNvPr id="47" name="Image 46">
          <a:extLst>
            <a:ext uri="{FF2B5EF4-FFF2-40B4-BE49-F238E27FC236}">
              <a16:creationId xmlns:a16="http://schemas.microsoft.com/office/drawing/2014/main" id="{2C409909-5B3B-78BF-0738-9B185BCAB636}"/>
            </a:ext>
          </a:extLst>
        </xdr:cNvPr>
        <xdr:cNvPicPr>
          <a:picLocks noChangeAspect="1"/>
        </xdr:cNvPicPr>
      </xdr:nvPicPr>
      <xdr:blipFill>
        <a:blip xmlns:r="http://schemas.openxmlformats.org/officeDocument/2006/relationships" r:embed="rId40"/>
        <a:stretch>
          <a:fillRect/>
        </a:stretch>
      </xdr:blipFill>
      <xdr:spPr>
        <a:xfrm>
          <a:off x="23573960" y="40800874"/>
          <a:ext cx="356211" cy="456319"/>
        </a:xfrm>
        <a:prstGeom prst="rect">
          <a:avLst/>
        </a:prstGeom>
      </xdr:spPr>
    </xdr:pic>
    <xdr:clientData/>
  </xdr:twoCellAnchor>
  <xdr:twoCellAnchor editAs="oneCell">
    <xdr:from>
      <xdr:col>23</xdr:col>
      <xdr:colOff>16282</xdr:colOff>
      <xdr:row>112</xdr:row>
      <xdr:rowOff>198440</xdr:rowOff>
    </xdr:from>
    <xdr:to>
      <xdr:col>23</xdr:col>
      <xdr:colOff>573757</xdr:colOff>
      <xdr:row>113</xdr:row>
      <xdr:rowOff>6037</xdr:rowOff>
    </xdr:to>
    <xdr:pic>
      <xdr:nvPicPr>
        <xdr:cNvPr id="48" name="Image 47">
          <a:extLst>
            <a:ext uri="{FF2B5EF4-FFF2-40B4-BE49-F238E27FC236}">
              <a16:creationId xmlns:a16="http://schemas.microsoft.com/office/drawing/2014/main" id="{8DA06B1C-B34D-76BE-0BBD-D1BE68E9F764}"/>
            </a:ext>
          </a:extLst>
        </xdr:cNvPr>
        <xdr:cNvPicPr>
          <a:picLocks noChangeAspect="1"/>
        </xdr:cNvPicPr>
      </xdr:nvPicPr>
      <xdr:blipFill>
        <a:blip xmlns:r="http://schemas.openxmlformats.org/officeDocument/2006/relationships" r:embed="rId41"/>
        <a:stretch>
          <a:fillRect/>
        </a:stretch>
      </xdr:blipFill>
      <xdr:spPr>
        <a:xfrm>
          <a:off x="23378700" y="39680088"/>
          <a:ext cx="557475" cy="603524"/>
        </a:xfrm>
        <a:prstGeom prst="rect">
          <a:avLst/>
        </a:prstGeom>
      </xdr:spPr>
    </xdr:pic>
    <xdr:clientData/>
  </xdr:twoCellAnchor>
  <xdr:twoCellAnchor editAs="oneCell">
    <xdr:from>
      <xdr:col>23</xdr:col>
      <xdr:colOff>63500</xdr:colOff>
      <xdr:row>82</xdr:row>
      <xdr:rowOff>228600</xdr:rowOff>
    </xdr:from>
    <xdr:to>
      <xdr:col>23</xdr:col>
      <xdr:colOff>444500</xdr:colOff>
      <xdr:row>82</xdr:row>
      <xdr:rowOff>652332</xdr:rowOff>
    </xdr:to>
    <xdr:pic>
      <xdr:nvPicPr>
        <xdr:cNvPr id="1034" name="Image 1033">
          <a:extLst>
            <a:ext uri="{FF2B5EF4-FFF2-40B4-BE49-F238E27FC236}">
              <a16:creationId xmlns:a16="http://schemas.microsoft.com/office/drawing/2014/main" id="{15694EFC-55A0-F64C-A129-735D0BCDD83E}"/>
            </a:ext>
          </a:extLst>
        </xdr:cNvPr>
        <xdr:cNvPicPr>
          <a:picLocks noChangeAspect="1"/>
        </xdr:cNvPicPr>
      </xdr:nvPicPr>
      <xdr:blipFill>
        <a:blip xmlns:r="http://schemas.openxmlformats.org/officeDocument/2006/relationships" r:embed="rId42"/>
        <a:stretch>
          <a:fillRect/>
        </a:stretch>
      </xdr:blipFill>
      <xdr:spPr>
        <a:xfrm>
          <a:off x="23368000" y="26860500"/>
          <a:ext cx="381000" cy="421149"/>
        </a:xfrm>
        <a:prstGeom prst="rect">
          <a:avLst/>
        </a:prstGeom>
      </xdr:spPr>
    </xdr:pic>
    <xdr:clientData/>
  </xdr:twoCellAnchor>
  <xdr:twoCellAnchor editAs="oneCell">
    <xdr:from>
      <xdr:col>23</xdr:col>
      <xdr:colOff>38100</xdr:colOff>
      <xdr:row>77</xdr:row>
      <xdr:rowOff>159492</xdr:rowOff>
    </xdr:from>
    <xdr:to>
      <xdr:col>23</xdr:col>
      <xdr:colOff>513923</xdr:colOff>
      <xdr:row>78</xdr:row>
      <xdr:rowOff>7535</xdr:rowOff>
    </xdr:to>
    <xdr:pic>
      <xdr:nvPicPr>
        <xdr:cNvPr id="1035" name="Image 1034">
          <a:extLst>
            <a:ext uri="{FF2B5EF4-FFF2-40B4-BE49-F238E27FC236}">
              <a16:creationId xmlns:a16="http://schemas.microsoft.com/office/drawing/2014/main" id="{27B3E3B6-4648-43FA-3057-6C64A2468321}"/>
            </a:ext>
          </a:extLst>
        </xdr:cNvPr>
        <xdr:cNvPicPr>
          <a:picLocks noChangeAspect="1"/>
        </xdr:cNvPicPr>
      </xdr:nvPicPr>
      <xdr:blipFill>
        <a:blip xmlns:r="http://schemas.openxmlformats.org/officeDocument/2006/relationships" r:embed="rId43"/>
        <a:stretch>
          <a:fillRect/>
        </a:stretch>
      </xdr:blipFill>
      <xdr:spPr>
        <a:xfrm>
          <a:off x="23342600" y="23387792"/>
          <a:ext cx="475823" cy="564407"/>
        </a:xfrm>
        <a:prstGeom prst="rect">
          <a:avLst/>
        </a:prstGeom>
      </xdr:spPr>
    </xdr:pic>
    <xdr:clientData/>
  </xdr:twoCellAnchor>
  <xdr:twoCellAnchor editAs="oneCell">
    <xdr:from>
      <xdr:col>23</xdr:col>
      <xdr:colOff>12700</xdr:colOff>
      <xdr:row>87</xdr:row>
      <xdr:rowOff>179118</xdr:rowOff>
    </xdr:from>
    <xdr:to>
      <xdr:col>23</xdr:col>
      <xdr:colOff>575272</xdr:colOff>
      <xdr:row>87</xdr:row>
      <xdr:rowOff>805265</xdr:rowOff>
    </xdr:to>
    <xdr:pic>
      <xdr:nvPicPr>
        <xdr:cNvPr id="1036" name="Image 1035">
          <a:extLst>
            <a:ext uri="{FF2B5EF4-FFF2-40B4-BE49-F238E27FC236}">
              <a16:creationId xmlns:a16="http://schemas.microsoft.com/office/drawing/2014/main" id="{2A8E4B28-0653-C48D-A420-B3121F0D4789}"/>
            </a:ext>
          </a:extLst>
        </xdr:cNvPr>
        <xdr:cNvPicPr>
          <a:picLocks noChangeAspect="1"/>
        </xdr:cNvPicPr>
      </xdr:nvPicPr>
      <xdr:blipFill>
        <a:blip xmlns:r="http://schemas.openxmlformats.org/officeDocument/2006/relationships" r:embed="rId44"/>
        <a:stretch>
          <a:fillRect/>
        </a:stretch>
      </xdr:blipFill>
      <xdr:spPr>
        <a:xfrm>
          <a:off x="23317200" y="29693918"/>
          <a:ext cx="562572" cy="620981"/>
        </a:xfrm>
        <a:prstGeom prst="rect">
          <a:avLst/>
        </a:prstGeom>
      </xdr:spPr>
    </xdr:pic>
    <xdr:clientData/>
  </xdr:twoCellAnchor>
  <xdr:twoCellAnchor editAs="oneCell">
    <xdr:from>
      <xdr:col>23</xdr:col>
      <xdr:colOff>63500</xdr:colOff>
      <xdr:row>90</xdr:row>
      <xdr:rowOff>191964</xdr:rowOff>
    </xdr:from>
    <xdr:to>
      <xdr:col>23</xdr:col>
      <xdr:colOff>495300</xdr:colOff>
      <xdr:row>90</xdr:row>
      <xdr:rowOff>720273</xdr:rowOff>
    </xdr:to>
    <xdr:pic>
      <xdr:nvPicPr>
        <xdr:cNvPr id="1037" name="Image 1036">
          <a:extLst>
            <a:ext uri="{FF2B5EF4-FFF2-40B4-BE49-F238E27FC236}">
              <a16:creationId xmlns:a16="http://schemas.microsoft.com/office/drawing/2014/main" id="{9665F276-0D5B-96F2-C797-348E84C04BDE}"/>
            </a:ext>
          </a:extLst>
        </xdr:cNvPr>
        <xdr:cNvPicPr>
          <a:picLocks noChangeAspect="1"/>
        </xdr:cNvPicPr>
      </xdr:nvPicPr>
      <xdr:blipFill>
        <a:blip xmlns:r="http://schemas.openxmlformats.org/officeDocument/2006/relationships" r:embed="rId45"/>
        <a:stretch>
          <a:fillRect/>
        </a:stretch>
      </xdr:blipFill>
      <xdr:spPr>
        <a:xfrm>
          <a:off x="23368000" y="30913264"/>
          <a:ext cx="431800" cy="523143"/>
        </a:xfrm>
        <a:prstGeom prst="rect">
          <a:avLst/>
        </a:prstGeom>
      </xdr:spPr>
    </xdr:pic>
    <xdr:clientData/>
  </xdr:twoCellAnchor>
  <xdr:twoCellAnchor editAs="oneCell">
    <xdr:from>
      <xdr:col>23</xdr:col>
      <xdr:colOff>10424</xdr:colOff>
      <xdr:row>309</xdr:row>
      <xdr:rowOff>210075</xdr:rowOff>
    </xdr:from>
    <xdr:to>
      <xdr:col>23</xdr:col>
      <xdr:colOff>562332</xdr:colOff>
      <xdr:row>309</xdr:row>
      <xdr:rowOff>667275</xdr:rowOff>
    </xdr:to>
    <xdr:pic>
      <xdr:nvPicPr>
        <xdr:cNvPr id="4" name="Image 3">
          <a:extLst>
            <a:ext uri="{FF2B5EF4-FFF2-40B4-BE49-F238E27FC236}">
              <a16:creationId xmlns:a16="http://schemas.microsoft.com/office/drawing/2014/main" id="{10CB9D46-AFEA-BF05-2668-012D8DB6335B}"/>
            </a:ext>
          </a:extLst>
        </xdr:cNvPr>
        <xdr:cNvPicPr>
          <a:picLocks noChangeAspect="1"/>
        </xdr:cNvPicPr>
      </xdr:nvPicPr>
      <xdr:blipFill>
        <a:blip xmlns:r="http://schemas.openxmlformats.org/officeDocument/2006/relationships" r:embed="rId46"/>
        <a:stretch>
          <a:fillRect/>
        </a:stretch>
      </xdr:blipFill>
      <xdr:spPr>
        <a:xfrm>
          <a:off x="23548394" y="91716917"/>
          <a:ext cx="551908" cy="477444"/>
        </a:xfrm>
        <a:prstGeom prst="rect">
          <a:avLst/>
        </a:prstGeom>
      </xdr:spPr>
    </xdr:pic>
    <xdr:clientData/>
  </xdr:twoCellAnchor>
  <xdr:twoCellAnchor editAs="oneCell">
    <xdr:from>
      <xdr:col>23</xdr:col>
      <xdr:colOff>28648</xdr:colOff>
      <xdr:row>304</xdr:row>
      <xdr:rowOff>143233</xdr:rowOff>
    </xdr:from>
    <xdr:to>
      <xdr:col>23</xdr:col>
      <xdr:colOff>547295</xdr:colOff>
      <xdr:row>305</xdr:row>
      <xdr:rowOff>2162</xdr:rowOff>
    </xdr:to>
    <xdr:pic>
      <xdr:nvPicPr>
        <xdr:cNvPr id="17" name="Image 16">
          <a:extLst>
            <a:ext uri="{FF2B5EF4-FFF2-40B4-BE49-F238E27FC236}">
              <a16:creationId xmlns:a16="http://schemas.microsoft.com/office/drawing/2014/main" id="{28ADEC02-75FE-B2AE-E795-21E4446360EC}"/>
            </a:ext>
          </a:extLst>
        </xdr:cNvPr>
        <xdr:cNvPicPr>
          <a:picLocks noChangeAspect="1"/>
        </xdr:cNvPicPr>
      </xdr:nvPicPr>
      <xdr:blipFill>
        <a:blip xmlns:r="http://schemas.openxmlformats.org/officeDocument/2006/relationships" r:embed="rId47"/>
        <a:stretch>
          <a:fillRect/>
        </a:stretch>
      </xdr:blipFill>
      <xdr:spPr>
        <a:xfrm>
          <a:off x="23566618" y="89654361"/>
          <a:ext cx="518647" cy="515640"/>
        </a:xfrm>
        <a:prstGeom prst="rect">
          <a:avLst/>
        </a:prstGeom>
      </xdr:spPr>
    </xdr:pic>
    <xdr:clientData/>
  </xdr:twoCellAnchor>
  <xdr:twoCellAnchor editAs="oneCell">
    <xdr:from>
      <xdr:col>23</xdr:col>
      <xdr:colOff>28646</xdr:colOff>
      <xdr:row>315</xdr:row>
      <xdr:rowOff>162332</xdr:rowOff>
    </xdr:from>
    <xdr:to>
      <xdr:col>23</xdr:col>
      <xdr:colOff>563383</xdr:colOff>
      <xdr:row>316</xdr:row>
      <xdr:rowOff>4462</xdr:rowOff>
    </xdr:to>
    <xdr:pic>
      <xdr:nvPicPr>
        <xdr:cNvPr id="22" name="Image 21">
          <a:extLst>
            <a:ext uri="{FF2B5EF4-FFF2-40B4-BE49-F238E27FC236}">
              <a16:creationId xmlns:a16="http://schemas.microsoft.com/office/drawing/2014/main" id="{46972D35-28A9-C860-8F5A-2B9A36CDC5F2}"/>
            </a:ext>
          </a:extLst>
        </xdr:cNvPr>
        <xdr:cNvPicPr>
          <a:picLocks noChangeAspect="1"/>
        </xdr:cNvPicPr>
      </xdr:nvPicPr>
      <xdr:blipFill>
        <a:blip xmlns:r="http://schemas.openxmlformats.org/officeDocument/2006/relationships" r:embed="rId48"/>
        <a:stretch>
          <a:fillRect/>
        </a:stretch>
      </xdr:blipFill>
      <xdr:spPr>
        <a:xfrm>
          <a:off x="23566616" y="93865415"/>
          <a:ext cx="534737" cy="553176"/>
        </a:xfrm>
        <a:prstGeom prst="rect">
          <a:avLst/>
        </a:prstGeom>
      </xdr:spPr>
    </xdr:pic>
    <xdr:clientData/>
  </xdr:twoCellAnchor>
  <xdr:twoCellAnchor editAs="oneCell">
    <xdr:from>
      <xdr:col>23</xdr:col>
      <xdr:colOff>38197</xdr:colOff>
      <xdr:row>318</xdr:row>
      <xdr:rowOff>152783</xdr:rowOff>
    </xdr:from>
    <xdr:to>
      <xdr:col>23</xdr:col>
      <xdr:colOff>565403</xdr:colOff>
      <xdr:row>319</xdr:row>
      <xdr:rowOff>7058</xdr:rowOff>
    </xdr:to>
    <xdr:pic>
      <xdr:nvPicPr>
        <xdr:cNvPr id="37" name="Image 36">
          <a:extLst>
            <a:ext uri="{FF2B5EF4-FFF2-40B4-BE49-F238E27FC236}">
              <a16:creationId xmlns:a16="http://schemas.microsoft.com/office/drawing/2014/main" id="{C7540AC9-5A32-F56B-BFC2-0CBF6263F705}"/>
            </a:ext>
          </a:extLst>
        </xdr:cNvPr>
        <xdr:cNvPicPr>
          <a:picLocks noChangeAspect="1"/>
        </xdr:cNvPicPr>
      </xdr:nvPicPr>
      <xdr:blipFill>
        <a:blip xmlns:r="http://schemas.openxmlformats.org/officeDocument/2006/relationships" r:embed="rId49"/>
        <a:stretch>
          <a:fillRect/>
        </a:stretch>
      </xdr:blipFill>
      <xdr:spPr>
        <a:xfrm>
          <a:off x="23576167" y="95517369"/>
          <a:ext cx="527206" cy="567146"/>
        </a:xfrm>
        <a:prstGeom prst="rect">
          <a:avLst/>
        </a:prstGeom>
      </xdr:spPr>
    </xdr:pic>
    <xdr:clientData/>
  </xdr:twoCellAnchor>
  <xdr:twoCellAnchor editAs="oneCell">
    <xdr:from>
      <xdr:col>23</xdr:col>
      <xdr:colOff>43534</xdr:colOff>
      <xdr:row>319</xdr:row>
      <xdr:rowOff>171878</xdr:rowOff>
    </xdr:from>
    <xdr:to>
      <xdr:col>23</xdr:col>
      <xdr:colOff>514482</xdr:colOff>
      <xdr:row>320</xdr:row>
      <xdr:rowOff>2425</xdr:rowOff>
    </xdr:to>
    <xdr:pic>
      <xdr:nvPicPr>
        <xdr:cNvPr id="42" name="Image 41">
          <a:extLst>
            <a:ext uri="{FF2B5EF4-FFF2-40B4-BE49-F238E27FC236}">
              <a16:creationId xmlns:a16="http://schemas.microsoft.com/office/drawing/2014/main" id="{AFD7E979-CF80-5564-4504-BEB63CB90566}"/>
            </a:ext>
          </a:extLst>
        </xdr:cNvPr>
        <xdr:cNvPicPr>
          <a:picLocks noChangeAspect="1"/>
        </xdr:cNvPicPr>
      </xdr:nvPicPr>
      <xdr:blipFill>
        <a:blip xmlns:r="http://schemas.openxmlformats.org/officeDocument/2006/relationships" r:embed="rId50"/>
        <a:stretch>
          <a:fillRect/>
        </a:stretch>
      </xdr:blipFill>
      <xdr:spPr>
        <a:xfrm flipH="1">
          <a:off x="23581504" y="96262179"/>
          <a:ext cx="470948" cy="496543"/>
        </a:xfrm>
        <a:prstGeom prst="rect">
          <a:avLst/>
        </a:prstGeom>
      </xdr:spPr>
    </xdr:pic>
    <xdr:clientData/>
  </xdr:twoCellAnchor>
  <xdr:twoCellAnchor editAs="oneCell">
    <xdr:from>
      <xdr:col>23</xdr:col>
      <xdr:colOff>47744</xdr:colOff>
      <xdr:row>320</xdr:row>
      <xdr:rowOff>190979</xdr:rowOff>
    </xdr:from>
    <xdr:to>
      <xdr:col>23</xdr:col>
      <xdr:colOff>534736</xdr:colOff>
      <xdr:row>320</xdr:row>
      <xdr:rowOff>673579</xdr:rowOff>
    </xdr:to>
    <xdr:pic>
      <xdr:nvPicPr>
        <xdr:cNvPr id="49" name="Image 48">
          <a:extLst>
            <a:ext uri="{FF2B5EF4-FFF2-40B4-BE49-F238E27FC236}">
              <a16:creationId xmlns:a16="http://schemas.microsoft.com/office/drawing/2014/main" id="{2A996BD3-9C30-24E3-2ABC-889FCFE0348E}"/>
            </a:ext>
          </a:extLst>
        </xdr:cNvPr>
        <xdr:cNvPicPr>
          <a:picLocks noChangeAspect="1"/>
        </xdr:cNvPicPr>
      </xdr:nvPicPr>
      <xdr:blipFill>
        <a:blip xmlns:r="http://schemas.openxmlformats.org/officeDocument/2006/relationships" r:embed="rId51"/>
        <a:stretch>
          <a:fillRect/>
        </a:stretch>
      </xdr:blipFill>
      <xdr:spPr>
        <a:xfrm>
          <a:off x="23585714" y="96968799"/>
          <a:ext cx="486992" cy="486992"/>
        </a:xfrm>
        <a:prstGeom prst="rect">
          <a:avLst/>
        </a:prstGeom>
      </xdr:spPr>
    </xdr:pic>
    <xdr:clientData/>
  </xdr:twoCellAnchor>
  <xdr:twoCellAnchor editAs="oneCell">
    <xdr:from>
      <xdr:col>23</xdr:col>
      <xdr:colOff>38195</xdr:colOff>
      <xdr:row>321</xdr:row>
      <xdr:rowOff>190978</xdr:rowOff>
    </xdr:from>
    <xdr:to>
      <xdr:col>23</xdr:col>
      <xdr:colOff>560804</xdr:colOff>
      <xdr:row>321</xdr:row>
      <xdr:rowOff>632809</xdr:rowOff>
    </xdr:to>
    <xdr:pic>
      <xdr:nvPicPr>
        <xdr:cNvPr id="50" name="Image 49">
          <a:extLst>
            <a:ext uri="{FF2B5EF4-FFF2-40B4-BE49-F238E27FC236}">
              <a16:creationId xmlns:a16="http://schemas.microsoft.com/office/drawing/2014/main" id="{513EF8C8-F234-9E5D-3836-A89DFDC4EAE1}"/>
            </a:ext>
          </a:extLst>
        </xdr:cNvPr>
        <xdr:cNvPicPr>
          <a:picLocks noChangeAspect="1"/>
        </xdr:cNvPicPr>
      </xdr:nvPicPr>
      <xdr:blipFill>
        <a:blip xmlns:r="http://schemas.openxmlformats.org/officeDocument/2006/relationships" r:embed="rId52"/>
        <a:stretch>
          <a:fillRect/>
        </a:stretch>
      </xdr:blipFill>
      <xdr:spPr>
        <a:xfrm>
          <a:off x="23576165" y="97665865"/>
          <a:ext cx="522609" cy="439248"/>
        </a:xfrm>
        <a:prstGeom prst="rect">
          <a:avLst/>
        </a:prstGeom>
      </xdr:spPr>
    </xdr:pic>
    <xdr:clientData/>
  </xdr:twoCellAnchor>
  <xdr:twoCellAnchor editAs="oneCell">
    <xdr:from>
      <xdr:col>23</xdr:col>
      <xdr:colOff>63926</xdr:colOff>
      <xdr:row>323</xdr:row>
      <xdr:rowOff>171881</xdr:rowOff>
    </xdr:from>
    <xdr:to>
      <xdr:col>23</xdr:col>
      <xdr:colOff>548077</xdr:colOff>
      <xdr:row>324</xdr:row>
      <xdr:rowOff>358</xdr:rowOff>
    </xdr:to>
    <xdr:pic>
      <xdr:nvPicPr>
        <xdr:cNvPr id="51" name="Image 50">
          <a:extLst>
            <a:ext uri="{FF2B5EF4-FFF2-40B4-BE49-F238E27FC236}">
              <a16:creationId xmlns:a16="http://schemas.microsoft.com/office/drawing/2014/main" id="{E1C5B1F4-ED2B-6E4F-72DC-739F406FC6C5}"/>
            </a:ext>
          </a:extLst>
        </xdr:cNvPr>
        <xdr:cNvPicPr>
          <a:picLocks noChangeAspect="1"/>
        </xdr:cNvPicPr>
      </xdr:nvPicPr>
      <xdr:blipFill>
        <a:blip xmlns:r="http://schemas.openxmlformats.org/officeDocument/2006/relationships" r:embed="rId53"/>
        <a:stretch>
          <a:fillRect/>
        </a:stretch>
      </xdr:blipFill>
      <xdr:spPr>
        <a:xfrm>
          <a:off x="23601896" y="98525264"/>
          <a:ext cx="484151" cy="515640"/>
        </a:xfrm>
        <a:prstGeom prst="rect">
          <a:avLst/>
        </a:prstGeom>
      </xdr:spPr>
    </xdr:pic>
    <xdr:clientData/>
  </xdr:twoCellAnchor>
  <xdr:twoCellAnchor editAs="oneCell">
    <xdr:from>
      <xdr:col>23</xdr:col>
      <xdr:colOff>57294</xdr:colOff>
      <xdr:row>324</xdr:row>
      <xdr:rowOff>181429</xdr:rowOff>
    </xdr:from>
    <xdr:to>
      <xdr:col>23</xdr:col>
      <xdr:colOff>530138</xdr:colOff>
      <xdr:row>325</xdr:row>
      <xdr:rowOff>7553</xdr:rowOff>
    </xdr:to>
    <xdr:pic>
      <xdr:nvPicPr>
        <xdr:cNvPr id="52" name="Image 51">
          <a:extLst>
            <a:ext uri="{FF2B5EF4-FFF2-40B4-BE49-F238E27FC236}">
              <a16:creationId xmlns:a16="http://schemas.microsoft.com/office/drawing/2014/main" id="{4C5C28BF-EDEC-2533-D437-E92B1F87BD20}"/>
            </a:ext>
          </a:extLst>
        </xdr:cNvPr>
        <xdr:cNvPicPr>
          <a:picLocks noChangeAspect="1"/>
        </xdr:cNvPicPr>
      </xdr:nvPicPr>
      <xdr:blipFill>
        <a:blip xmlns:r="http://schemas.openxmlformats.org/officeDocument/2006/relationships" r:embed="rId54"/>
        <a:stretch>
          <a:fillRect/>
        </a:stretch>
      </xdr:blipFill>
      <xdr:spPr>
        <a:xfrm>
          <a:off x="23595264" y="99231880"/>
          <a:ext cx="472844" cy="525188"/>
        </a:xfrm>
        <a:prstGeom prst="rect">
          <a:avLst/>
        </a:prstGeom>
      </xdr:spPr>
    </xdr:pic>
    <xdr:clientData/>
  </xdr:twoCellAnchor>
  <xdr:twoCellAnchor editAs="oneCell">
    <xdr:from>
      <xdr:col>23</xdr:col>
      <xdr:colOff>57293</xdr:colOff>
      <xdr:row>332</xdr:row>
      <xdr:rowOff>167204</xdr:rowOff>
    </xdr:from>
    <xdr:to>
      <xdr:col>23</xdr:col>
      <xdr:colOff>525188</xdr:colOff>
      <xdr:row>332</xdr:row>
      <xdr:rowOff>692681</xdr:rowOff>
    </xdr:to>
    <xdr:pic>
      <xdr:nvPicPr>
        <xdr:cNvPr id="53" name="Image 52">
          <a:extLst>
            <a:ext uri="{FF2B5EF4-FFF2-40B4-BE49-F238E27FC236}">
              <a16:creationId xmlns:a16="http://schemas.microsoft.com/office/drawing/2014/main" id="{5418716C-0C0E-DA67-BA1F-16CC9AE4120A}"/>
            </a:ext>
          </a:extLst>
        </xdr:cNvPr>
        <xdr:cNvPicPr>
          <a:picLocks noChangeAspect="1"/>
        </xdr:cNvPicPr>
      </xdr:nvPicPr>
      <xdr:blipFill>
        <a:blip xmlns:r="http://schemas.openxmlformats.org/officeDocument/2006/relationships" r:embed="rId55"/>
        <a:stretch>
          <a:fillRect/>
        </a:stretch>
      </xdr:blipFill>
      <xdr:spPr>
        <a:xfrm>
          <a:off x="23595263" y="101480738"/>
          <a:ext cx="467895" cy="518373"/>
        </a:xfrm>
        <a:prstGeom prst="rect">
          <a:avLst/>
        </a:prstGeom>
      </xdr:spPr>
    </xdr:pic>
    <xdr:clientData/>
  </xdr:twoCellAnchor>
  <xdr:twoCellAnchor editAs="oneCell">
    <xdr:from>
      <xdr:col>23</xdr:col>
      <xdr:colOff>76392</xdr:colOff>
      <xdr:row>333</xdr:row>
      <xdr:rowOff>207714</xdr:rowOff>
    </xdr:from>
    <xdr:to>
      <xdr:col>23</xdr:col>
      <xdr:colOff>506091</xdr:colOff>
      <xdr:row>333</xdr:row>
      <xdr:rowOff>626707</xdr:rowOff>
    </xdr:to>
    <xdr:pic>
      <xdr:nvPicPr>
        <xdr:cNvPr id="54" name="Image 53">
          <a:extLst>
            <a:ext uri="{FF2B5EF4-FFF2-40B4-BE49-F238E27FC236}">
              <a16:creationId xmlns:a16="http://schemas.microsoft.com/office/drawing/2014/main" id="{589B84A1-81A9-1E81-485A-7019F57A21C3}"/>
            </a:ext>
          </a:extLst>
        </xdr:cNvPr>
        <xdr:cNvPicPr>
          <a:picLocks noChangeAspect="1"/>
        </xdr:cNvPicPr>
      </xdr:nvPicPr>
      <xdr:blipFill>
        <a:blip xmlns:r="http://schemas.openxmlformats.org/officeDocument/2006/relationships" r:embed="rId56"/>
        <a:stretch>
          <a:fillRect/>
        </a:stretch>
      </xdr:blipFill>
      <xdr:spPr>
        <a:xfrm>
          <a:off x="23614362" y="102218316"/>
          <a:ext cx="429699" cy="416410"/>
        </a:xfrm>
        <a:prstGeom prst="rect">
          <a:avLst/>
        </a:prstGeom>
      </xdr:spPr>
    </xdr:pic>
    <xdr:clientData/>
  </xdr:twoCellAnchor>
  <xdr:twoCellAnchor editAs="oneCell">
    <xdr:from>
      <xdr:col>23</xdr:col>
      <xdr:colOff>92700</xdr:colOff>
      <xdr:row>335</xdr:row>
      <xdr:rowOff>152781</xdr:rowOff>
    </xdr:from>
    <xdr:to>
      <xdr:col>23</xdr:col>
      <xdr:colOff>458346</xdr:colOff>
      <xdr:row>336</xdr:row>
      <xdr:rowOff>24477</xdr:rowOff>
    </xdr:to>
    <xdr:pic>
      <xdr:nvPicPr>
        <xdr:cNvPr id="56" name="Image 55">
          <a:extLst>
            <a:ext uri="{FF2B5EF4-FFF2-40B4-BE49-F238E27FC236}">
              <a16:creationId xmlns:a16="http://schemas.microsoft.com/office/drawing/2014/main" id="{3EC1971A-9F0E-2692-82A4-467A30311C7C}"/>
            </a:ext>
          </a:extLst>
        </xdr:cNvPr>
        <xdr:cNvPicPr>
          <a:picLocks noChangeAspect="1"/>
        </xdr:cNvPicPr>
      </xdr:nvPicPr>
      <xdr:blipFill>
        <a:blip xmlns:r="http://schemas.openxmlformats.org/officeDocument/2006/relationships" r:embed="rId57"/>
        <a:stretch>
          <a:fillRect/>
        </a:stretch>
      </xdr:blipFill>
      <xdr:spPr>
        <a:xfrm>
          <a:off x="23630670" y="103471578"/>
          <a:ext cx="365646" cy="530917"/>
        </a:xfrm>
        <a:prstGeom prst="rect">
          <a:avLst/>
        </a:prstGeom>
      </xdr:spPr>
    </xdr:pic>
    <xdr:clientData/>
  </xdr:twoCellAnchor>
  <xdr:twoCellAnchor editAs="oneCell">
    <xdr:from>
      <xdr:col>23</xdr:col>
      <xdr:colOff>28647</xdr:colOff>
      <xdr:row>336</xdr:row>
      <xdr:rowOff>169340</xdr:rowOff>
    </xdr:from>
    <xdr:to>
      <xdr:col>23</xdr:col>
      <xdr:colOff>572933</xdr:colOff>
      <xdr:row>336</xdr:row>
      <xdr:rowOff>613713</xdr:rowOff>
    </xdr:to>
    <xdr:pic>
      <xdr:nvPicPr>
        <xdr:cNvPr id="57" name="Image 56">
          <a:extLst>
            <a:ext uri="{FF2B5EF4-FFF2-40B4-BE49-F238E27FC236}">
              <a16:creationId xmlns:a16="http://schemas.microsoft.com/office/drawing/2014/main" id="{C435EF6D-3B47-4311-D73A-E8883A898F97}"/>
            </a:ext>
          </a:extLst>
        </xdr:cNvPr>
        <xdr:cNvPicPr>
          <a:picLocks noChangeAspect="1"/>
        </xdr:cNvPicPr>
      </xdr:nvPicPr>
      <xdr:blipFill>
        <a:blip xmlns:r="http://schemas.openxmlformats.org/officeDocument/2006/relationships" r:embed="rId58"/>
        <a:stretch>
          <a:fillRect/>
        </a:stretch>
      </xdr:blipFill>
      <xdr:spPr>
        <a:xfrm>
          <a:off x="23566617" y="104175656"/>
          <a:ext cx="544286" cy="441790"/>
        </a:xfrm>
        <a:prstGeom prst="rect">
          <a:avLst/>
        </a:prstGeom>
      </xdr:spPr>
    </xdr:pic>
    <xdr:clientData/>
  </xdr:twoCellAnchor>
  <xdr:twoCellAnchor editAs="oneCell">
    <xdr:from>
      <xdr:col>23</xdr:col>
      <xdr:colOff>19098</xdr:colOff>
      <xdr:row>337</xdr:row>
      <xdr:rowOff>170033</xdr:rowOff>
    </xdr:from>
    <xdr:to>
      <xdr:col>23</xdr:col>
      <xdr:colOff>572933</xdr:colOff>
      <xdr:row>338</xdr:row>
      <xdr:rowOff>4975</xdr:rowOff>
    </xdr:to>
    <xdr:pic>
      <xdr:nvPicPr>
        <xdr:cNvPr id="58" name="Image 57">
          <a:extLst>
            <a:ext uri="{FF2B5EF4-FFF2-40B4-BE49-F238E27FC236}">
              <a16:creationId xmlns:a16="http://schemas.microsoft.com/office/drawing/2014/main" id="{E2FAC42D-BC0B-15CB-A8A5-BD45EDABE1C8}"/>
            </a:ext>
          </a:extLst>
        </xdr:cNvPr>
        <xdr:cNvPicPr>
          <a:picLocks noChangeAspect="1"/>
        </xdr:cNvPicPr>
      </xdr:nvPicPr>
      <xdr:blipFill>
        <a:blip xmlns:r="http://schemas.openxmlformats.org/officeDocument/2006/relationships" r:embed="rId59"/>
        <a:stretch>
          <a:fillRect/>
        </a:stretch>
      </xdr:blipFill>
      <xdr:spPr>
        <a:xfrm>
          <a:off x="23557068" y="104797025"/>
          <a:ext cx="553835" cy="611005"/>
        </a:xfrm>
        <a:prstGeom prst="rect">
          <a:avLst/>
        </a:prstGeom>
      </xdr:spPr>
    </xdr:pic>
    <xdr:clientData/>
  </xdr:twoCellAnchor>
  <xdr:twoCellAnchor editAs="oneCell">
    <xdr:from>
      <xdr:col>23</xdr:col>
      <xdr:colOff>47745</xdr:colOff>
      <xdr:row>338</xdr:row>
      <xdr:rowOff>133685</xdr:rowOff>
    </xdr:from>
    <xdr:to>
      <xdr:col>23</xdr:col>
      <xdr:colOff>508927</xdr:colOff>
      <xdr:row>339</xdr:row>
      <xdr:rowOff>32365</xdr:rowOff>
    </xdr:to>
    <xdr:pic>
      <xdr:nvPicPr>
        <xdr:cNvPr id="59" name="Image 58">
          <a:extLst>
            <a:ext uri="{FF2B5EF4-FFF2-40B4-BE49-F238E27FC236}">
              <a16:creationId xmlns:a16="http://schemas.microsoft.com/office/drawing/2014/main" id="{3086CE40-D4D9-F1EE-E1B1-54BD5C2C22D3}"/>
            </a:ext>
          </a:extLst>
        </xdr:cNvPr>
        <xdr:cNvPicPr>
          <a:picLocks noChangeAspect="1"/>
        </xdr:cNvPicPr>
      </xdr:nvPicPr>
      <xdr:blipFill>
        <a:blip xmlns:r="http://schemas.openxmlformats.org/officeDocument/2006/relationships" r:embed="rId60"/>
        <a:stretch>
          <a:fillRect/>
        </a:stretch>
      </xdr:blipFill>
      <xdr:spPr>
        <a:xfrm>
          <a:off x="23585715" y="105562783"/>
          <a:ext cx="461182" cy="563383"/>
        </a:xfrm>
        <a:prstGeom prst="rect">
          <a:avLst/>
        </a:prstGeom>
      </xdr:spPr>
    </xdr:pic>
    <xdr:clientData/>
  </xdr:twoCellAnchor>
  <xdr:twoCellAnchor editAs="oneCell">
    <xdr:from>
      <xdr:col>23</xdr:col>
      <xdr:colOff>47745</xdr:colOff>
      <xdr:row>339</xdr:row>
      <xdr:rowOff>162333</xdr:rowOff>
    </xdr:from>
    <xdr:to>
      <xdr:col>23</xdr:col>
      <xdr:colOff>486992</xdr:colOff>
      <xdr:row>340</xdr:row>
      <xdr:rowOff>1153</xdr:rowOff>
    </xdr:to>
    <xdr:pic>
      <xdr:nvPicPr>
        <xdr:cNvPr id="60" name="Image 59">
          <a:extLst>
            <a:ext uri="{FF2B5EF4-FFF2-40B4-BE49-F238E27FC236}">
              <a16:creationId xmlns:a16="http://schemas.microsoft.com/office/drawing/2014/main" id="{B70AD376-871C-3F8D-38D2-F6A80CAC1586}"/>
            </a:ext>
          </a:extLst>
        </xdr:cNvPr>
        <xdr:cNvPicPr>
          <a:picLocks noChangeAspect="1"/>
        </xdr:cNvPicPr>
      </xdr:nvPicPr>
      <xdr:blipFill>
        <a:blip xmlns:r="http://schemas.openxmlformats.org/officeDocument/2006/relationships" r:embed="rId61"/>
        <a:stretch>
          <a:fillRect/>
        </a:stretch>
      </xdr:blipFill>
      <xdr:spPr>
        <a:xfrm>
          <a:off x="23585715" y="106278950"/>
          <a:ext cx="439247" cy="530215"/>
        </a:xfrm>
        <a:prstGeom prst="rect">
          <a:avLst/>
        </a:prstGeom>
      </xdr:spPr>
    </xdr:pic>
    <xdr:clientData/>
  </xdr:twoCellAnchor>
  <xdr:twoCellAnchor editAs="oneCell">
    <xdr:from>
      <xdr:col>23</xdr:col>
      <xdr:colOff>27904</xdr:colOff>
      <xdr:row>325</xdr:row>
      <xdr:rowOff>200528</xdr:rowOff>
    </xdr:from>
    <xdr:to>
      <xdr:col>23</xdr:col>
      <xdr:colOff>567325</xdr:colOff>
      <xdr:row>325</xdr:row>
      <xdr:rowOff>774165</xdr:rowOff>
    </xdr:to>
    <xdr:pic>
      <xdr:nvPicPr>
        <xdr:cNvPr id="61" name="Image 60">
          <a:extLst>
            <a:ext uri="{FF2B5EF4-FFF2-40B4-BE49-F238E27FC236}">
              <a16:creationId xmlns:a16="http://schemas.microsoft.com/office/drawing/2014/main" id="{12355D71-2551-8DCC-80D1-44D342CF4CC7}"/>
            </a:ext>
          </a:extLst>
        </xdr:cNvPr>
        <xdr:cNvPicPr>
          <a:picLocks noChangeAspect="1"/>
        </xdr:cNvPicPr>
      </xdr:nvPicPr>
      <xdr:blipFill>
        <a:blip xmlns:r="http://schemas.openxmlformats.org/officeDocument/2006/relationships" r:embed="rId62"/>
        <a:stretch>
          <a:fillRect/>
        </a:stretch>
      </xdr:blipFill>
      <xdr:spPr>
        <a:xfrm>
          <a:off x="23565874" y="99976693"/>
          <a:ext cx="539421" cy="553833"/>
        </a:xfrm>
        <a:prstGeom prst="rect">
          <a:avLst/>
        </a:prstGeom>
      </xdr:spPr>
    </xdr:pic>
    <xdr:clientData/>
  </xdr:twoCellAnchor>
  <xdr:twoCellAnchor editAs="oneCell">
    <xdr:from>
      <xdr:col>23</xdr:col>
      <xdr:colOff>38197</xdr:colOff>
      <xdr:row>326</xdr:row>
      <xdr:rowOff>190981</xdr:rowOff>
    </xdr:from>
    <xdr:to>
      <xdr:col>23</xdr:col>
      <xdr:colOff>531581</xdr:colOff>
      <xdr:row>327</xdr:row>
      <xdr:rowOff>11194</xdr:rowOff>
    </xdr:to>
    <xdr:pic>
      <xdr:nvPicPr>
        <xdr:cNvPr id="62" name="Image 61">
          <a:extLst>
            <a:ext uri="{FF2B5EF4-FFF2-40B4-BE49-F238E27FC236}">
              <a16:creationId xmlns:a16="http://schemas.microsoft.com/office/drawing/2014/main" id="{36102433-B1E8-FA2C-61B2-104D3B344F77}"/>
            </a:ext>
          </a:extLst>
        </xdr:cNvPr>
        <xdr:cNvPicPr>
          <a:picLocks noChangeAspect="1"/>
        </xdr:cNvPicPr>
      </xdr:nvPicPr>
      <xdr:blipFill>
        <a:blip xmlns:r="http://schemas.openxmlformats.org/officeDocument/2006/relationships" r:embed="rId63"/>
        <a:stretch>
          <a:fillRect/>
        </a:stretch>
      </xdr:blipFill>
      <xdr:spPr>
        <a:xfrm>
          <a:off x="23576167" y="100750154"/>
          <a:ext cx="493384" cy="553832"/>
        </a:xfrm>
        <a:prstGeom prst="rect">
          <a:avLst/>
        </a:prstGeom>
      </xdr:spPr>
    </xdr:pic>
    <xdr:clientData/>
  </xdr:twoCellAnchor>
  <xdr:twoCellAnchor editAs="oneCell">
    <xdr:from>
      <xdr:col>23</xdr:col>
      <xdr:colOff>19098</xdr:colOff>
      <xdr:row>327</xdr:row>
      <xdr:rowOff>162333</xdr:rowOff>
    </xdr:from>
    <xdr:to>
      <xdr:col>23</xdr:col>
      <xdr:colOff>564118</xdr:colOff>
      <xdr:row>327</xdr:row>
      <xdr:rowOff>688227</xdr:rowOff>
    </xdr:to>
    <xdr:pic>
      <xdr:nvPicPr>
        <xdr:cNvPr id="63" name="Image 62">
          <a:extLst>
            <a:ext uri="{FF2B5EF4-FFF2-40B4-BE49-F238E27FC236}">
              <a16:creationId xmlns:a16="http://schemas.microsoft.com/office/drawing/2014/main" id="{6A55179F-0FEF-0C16-EFA3-DA8FFFFF4B41}"/>
            </a:ext>
          </a:extLst>
        </xdr:cNvPr>
        <xdr:cNvPicPr>
          <a:picLocks noChangeAspect="1"/>
        </xdr:cNvPicPr>
      </xdr:nvPicPr>
      <xdr:blipFill>
        <a:blip xmlns:r="http://schemas.openxmlformats.org/officeDocument/2006/relationships" r:embed="rId64"/>
        <a:stretch>
          <a:fillRect/>
        </a:stretch>
      </xdr:blipFill>
      <xdr:spPr>
        <a:xfrm>
          <a:off x="23557068" y="101466318"/>
          <a:ext cx="545020" cy="506090"/>
        </a:xfrm>
        <a:prstGeom prst="rect">
          <a:avLst/>
        </a:prstGeom>
      </xdr:spPr>
    </xdr:pic>
    <xdr:clientData/>
  </xdr:twoCellAnchor>
  <xdr:twoCellAnchor editAs="oneCell">
    <xdr:from>
      <xdr:col>23</xdr:col>
      <xdr:colOff>1</xdr:colOff>
      <xdr:row>329</xdr:row>
      <xdr:rowOff>210764</xdr:rowOff>
    </xdr:from>
    <xdr:to>
      <xdr:col>23</xdr:col>
      <xdr:colOff>563383</xdr:colOff>
      <xdr:row>329</xdr:row>
      <xdr:rowOff>764617</xdr:rowOff>
    </xdr:to>
    <xdr:pic>
      <xdr:nvPicPr>
        <xdr:cNvPr id="1024" name="Image 1023">
          <a:extLst>
            <a:ext uri="{FF2B5EF4-FFF2-40B4-BE49-F238E27FC236}">
              <a16:creationId xmlns:a16="http://schemas.microsoft.com/office/drawing/2014/main" id="{A7036DD9-622C-5326-CCDD-9953E0E8CBFD}"/>
            </a:ext>
          </a:extLst>
        </xdr:cNvPr>
        <xdr:cNvPicPr>
          <a:picLocks noChangeAspect="1"/>
        </xdr:cNvPicPr>
      </xdr:nvPicPr>
      <xdr:blipFill>
        <a:blip xmlns:r="http://schemas.openxmlformats.org/officeDocument/2006/relationships" r:embed="rId65"/>
        <a:stretch>
          <a:fillRect/>
        </a:stretch>
      </xdr:blipFill>
      <xdr:spPr>
        <a:xfrm>
          <a:off x="23537971" y="102431441"/>
          <a:ext cx="563382" cy="534049"/>
        </a:xfrm>
        <a:prstGeom prst="rect">
          <a:avLst/>
        </a:prstGeom>
      </xdr:spPr>
    </xdr:pic>
    <xdr:clientData/>
  </xdr:twoCellAnchor>
  <xdr:twoCellAnchor editAs="oneCell">
    <xdr:from>
      <xdr:col>23</xdr:col>
      <xdr:colOff>0</xdr:colOff>
      <xdr:row>328</xdr:row>
      <xdr:rowOff>257821</xdr:rowOff>
    </xdr:from>
    <xdr:to>
      <xdr:col>24</xdr:col>
      <xdr:colOff>2875</xdr:colOff>
      <xdr:row>328</xdr:row>
      <xdr:rowOff>991742</xdr:rowOff>
    </xdr:to>
    <xdr:pic>
      <xdr:nvPicPr>
        <xdr:cNvPr id="1025" name="Image 1024">
          <a:extLst>
            <a:ext uri="{FF2B5EF4-FFF2-40B4-BE49-F238E27FC236}">
              <a16:creationId xmlns:a16="http://schemas.microsoft.com/office/drawing/2014/main" id="{09EF0E6D-6B89-53A4-0D9B-E4E9E646A746}"/>
            </a:ext>
          </a:extLst>
        </xdr:cNvPr>
        <xdr:cNvPicPr>
          <a:picLocks noChangeAspect="1"/>
        </xdr:cNvPicPr>
      </xdr:nvPicPr>
      <xdr:blipFill>
        <a:blip xmlns:r="http://schemas.openxmlformats.org/officeDocument/2006/relationships" r:embed="rId66"/>
        <a:stretch>
          <a:fillRect/>
        </a:stretch>
      </xdr:blipFill>
      <xdr:spPr>
        <a:xfrm>
          <a:off x="23537970" y="102258874"/>
          <a:ext cx="582481" cy="711534"/>
        </a:xfrm>
        <a:prstGeom prst="rect">
          <a:avLst/>
        </a:prstGeom>
      </xdr:spPr>
    </xdr:pic>
    <xdr:clientData/>
  </xdr:twoCellAnchor>
  <xdr:twoCellAnchor editAs="oneCell">
    <xdr:from>
      <xdr:col>23</xdr:col>
      <xdr:colOff>0</xdr:colOff>
      <xdr:row>330</xdr:row>
      <xdr:rowOff>219626</xdr:rowOff>
    </xdr:from>
    <xdr:to>
      <xdr:col>24</xdr:col>
      <xdr:colOff>11986</xdr:colOff>
      <xdr:row>331</xdr:row>
      <xdr:rowOff>12073</xdr:rowOff>
    </xdr:to>
    <xdr:pic>
      <xdr:nvPicPr>
        <xdr:cNvPr id="1029" name="Image 1028">
          <a:extLst>
            <a:ext uri="{FF2B5EF4-FFF2-40B4-BE49-F238E27FC236}">
              <a16:creationId xmlns:a16="http://schemas.microsoft.com/office/drawing/2014/main" id="{786876A1-BCB1-2D6B-AE1B-2057C6592B73}"/>
            </a:ext>
          </a:extLst>
        </xdr:cNvPr>
        <xdr:cNvPicPr>
          <a:picLocks noChangeAspect="1"/>
        </xdr:cNvPicPr>
      </xdr:nvPicPr>
      <xdr:blipFill>
        <a:blip xmlns:r="http://schemas.openxmlformats.org/officeDocument/2006/relationships" r:embed="rId67"/>
        <a:stretch>
          <a:fillRect/>
        </a:stretch>
      </xdr:blipFill>
      <xdr:spPr>
        <a:xfrm>
          <a:off x="23537970" y="104092258"/>
          <a:ext cx="594468" cy="735263"/>
        </a:xfrm>
        <a:prstGeom prst="rect">
          <a:avLst/>
        </a:prstGeom>
      </xdr:spPr>
    </xdr:pic>
    <xdr:clientData/>
  </xdr:twoCellAnchor>
  <xdr:twoCellAnchor editAs="oneCell">
    <xdr:from>
      <xdr:col>23</xdr:col>
      <xdr:colOff>9550</xdr:colOff>
      <xdr:row>331</xdr:row>
      <xdr:rowOff>210074</xdr:rowOff>
    </xdr:from>
    <xdr:to>
      <xdr:col>23</xdr:col>
      <xdr:colOff>563298</xdr:colOff>
      <xdr:row>331</xdr:row>
      <xdr:rowOff>692674</xdr:rowOff>
    </xdr:to>
    <xdr:pic>
      <xdr:nvPicPr>
        <xdr:cNvPr id="1030" name="Image 1029">
          <a:extLst>
            <a:ext uri="{FF2B5EF4-FFF2-40B4-BE49-F238E27FC236}">
              <a16:creationId xmlns:a16="http://schemas.microsoft.com/office/drawing/2014/main" id="{696A3A1B-F020-70A2-F826-59CDDE90DAF1}"/>
            </a:ext>
          </a:extLst>
        </xdr:cNvPr>
        <xdr:cNvPicPr>
          <a:picLocks noChangeAspect="1"/>
        </xdr:cNvPicPr>
      </xdr:nvPicPr>
      <xdr:blipFill>
        <a:blip xmlns:r="http://schemas.openxmlformats.org/officeDocument/2006/relationships" r:embed="rId68"/>
        <a:stretch>
          <a:fillRect/>
        </a:stretch>
      </xdr:blipFill>
      <xdr:spPr>
        <a:xfrm>
          <a:off x="23547520" y="105047142"/>
          <a:ext cx="553748" cy="484345"/>
        </a:xfrm>
        <a:prstGeom prst="rect">
          <a:avLst/>
        </a:prstGeom>
      </xdr:spPr>
    </xdr:pic>
    <xdr:clientData/>
  </xdr:twoCellAnchor>
  <xdr:twoCellAnchor editAs="oneCell">
    <xdr:from>
      <xdr:col>23</xdr:col>
      <xdr:colOff>31723</xdr:colOff>
      <xdr:row>316</xdr:row>
      <xdr:rowOff>238722</xdr:rowOff>
    </xdr:from>
    <xdr:to>
      <xdr:col>23</xdr:col>
      <xdr:colOff>565354</xdr:colOff>
      <xdr:row>316</xdr:row>
      <xdr:rowOff>642357</xdr:rowOff>
    </xdr:to>
    <xdr:pic>
      <xdr:nvPicPr>
        <xdr:cNvPr id="1033" name="Image 1032">
          <a:extLst>
            <a:ext uri="{FF2B5EF4-FFF2-40B4-BE49-F238E27FC236}">
              <a16:creationId xmlns:a16="http://schemas.microsoft.com/office/drawing/2014/main" id="{975503BF-E28E-3736-658F-ED4636CB55B2}"/>
            </a:ext>
          </a:extLst>
        </xdr:cNvPr>
        <xdr:cNvPicPr>
          <a:picLocks noChangeAspect="1"/>
        </xdr:cNvPicPr>
      </xdr:nvPicPr>
      <xdr:blipFill>
        <a:blip xmlns:r="http://schemas.openxmlformats.org/officeDocument/2006/relationships" r:embed="rId69"/>
        <a:stretch>
          <a:fillRect/>
        </a:stretch>
      </xdr:blipFill>
      <xdr:spPr>
        <a:xfrm>
          <a:off x="23569693" y="94677068"/>
          <a:ext cx="533631" cy="401052"/>
        </a:xfrm>
        <a:prstGeom prst="rect">
          <a:avLst/>
        </a:prstGeom>
      </xdr:spPr>
    </xdr:pic>
    <xdr:clientData/>
  </xdr:twoCellAnchor>
  <xdr:twoCellAnchor editAs="oneCell">
    <xdr:from>
      <xdr:col>23</xdr:col>
      <xdr:colOff>30480</xdr:colOff>
      <xdr:row>85</xdr:row>
      <xdr:rowOff>172720</xdr:rowOff>
    </xdr:from>
    <xdr:to>
      <xdr:col>23</xdr:col>
      <xdr:colOff>512758</xdr:colOff>
      <xdr:row>86</xdr:row>
      <xdr:rowOff>85</xdr:rowOff>
    </xdr:to>
    <xdr:pic>
      <xdr:nvPicPr>
        <xdr:cNvPr id="1038" name="Image 1037">
          <a:extLst>
            <a:ext uri="{FF2B5EF4-FFF2-40B4-BE49-F238E27FC236}">
              <a16:creationId xmlns:a16="http://schemas.microsoft.com/office/drawing/2014/main" id="{4BB3F994-851B-0D47-7772-B2C60F73DB2F}"/>
            </a:ext>
          </a:extLst>
        </xdr:cNvPr>
        <xdr:cNvPicPr>
          <a:picLocks noChangeAspect="1"/>
        </xdr:cNvPicPr>
      </xdr:nvPicPr>
      <xdr:blipFill>
        <a:blip xmlns:r="http://schemas.openxmlformats.org/officeDocument/2006/relationships" r:embed="rId70"/>
        <a:stretch>
          <a:fillRect/>
        </a:stretch>
      </xdr:blipFill>
      <xdr:spPr>
        <a:xfrm>
          <a:off x="23530560" y="28417520"/>
          <a:ext cx="482278" cy="508000"/>
        </a:xfrm>
        <a:prstGeom prst="rect">
          <a:avLst/>
        </a:prstGeom>
      </xdr:spPr>
    </xdr:pic>
    <xdr:clientData/>
  </xdr:twoCellAnchor>
  <xdr:twoCellAnchor editAs="oneCell">
    <xdr:from>
      <xdr:col>12</xdr:col>
      <xdr:colOff>10160</xdr:colOff>
      <xdr:row>85</xdr:row>
      <xdr:rowOff>162560</xdr:rowOff>
    </xdr:from>
    <xdr:to>
      <xdr:col>12</xdr:col>
      <xdr:colOff>566420</xdr:colOff>
      <xdr:row>86</xdr:row>
      <xdr:rowOff>28500</xdr:rowOff>
    </xdr:to>
    <xdr:pic>
      <xdr:nvPicPr>
        <xdr:cNvPr id="1040" name="Image 1039">
          <a:extLst>
            <a:ext uri="{FF2B5EF4-FFF2-40B4-BE49-F238E27FC236}">
              <a16:creationId xmlns:a16="http://schemas.microsoft.com/office/drawing/2014/main" id="{BD223335-6002-B132-2317-DE201ED4AFBC}"/>
            </a:ext>
          </a:extLst>
        </xdr:cNvPr>
        <xdr:cNvPicPr>
          <a:picLocks noChangeAspect="1"/>
        </xdr:cNvPicPr>
      </xdr:nvPicPr>
      <xdr:blipFill>
        <a:blip xmlns:r="http://schemas.openxmlformats.org/officeDocument/2006/relationships" r:embed="rId71"/>
        <a:stretch>
          <a:fillRect/>
        </a:stretch>
      </xdr:blipFill>
      <xdr:spPr>
        <a:xfrm>
          <a:off x="13136880" y="28407360"/>
          <a:ext cx="556260" cy="548640"/>
        </a:xfrm>
        <a:prstGeom prst="rect">
          <a:avLst/>
        </a:prstGeom>
      </xdr:spPr>
    </xdr:pic>
    <xdr:clientData/>
  </xdr:twoCellAnchor>
  <xdr:twoCellAnchor editAs="oneCell">
    <xdr:from>
      <xdr:col>12</xdr:col>
      <xdr:colOff>66040</xdr:colOff>
      <xdr:row>45</xdr:row>
      <xdr:rowOff>98613</xdr:rowOff>
    </xdr:from>
    <xdr:to>
      <xdr:col>12</xdr:col>
      <xdr:colOff>523240</xdr:colOff>
      <xdr:row>45</xdr:row>
      <xdr:rowOff>535984</xdr:rowOff>
    </xdr:to>
    <xdr:pic>
      <xdr:nvPicPr>
        <xdr:cNvPr id="1042" name="Image 1041">
          <a:extLst>
            <a:ext uri="{FF2B5EF4-FFF2-40B4-BE49-F238E27FC236}">
              <a16:creationId xmlns:a16="http://schemas.microsoft.com/office/drawing/2014/main" id="{16E9647A-49A1-2D7D-7027-65B6BCCB73B2}"/>
            </a:ext>
          </a:extLst>
        </xdr:cNvPr>
        <xdr:cNvPicPr>
          <a:picLocks noChangeAspect="1"/>
        </xdr:cNvPicPr>
      </xdr:nvPicPr>
      <xdr:blipFill>
        <a:blip xmlns:r="http://schemas.openxmlformats.org/officeDocument/2006/relationships" r:embed="rId72"/>
        <a:stretch>
          <a:fillRect/>
        </a:stretch>
      </xdr:blipFill>
      <xdr:spPr>
        <a:xfrm>
          <a:off x="13299440" y="14690913"/>
          <a:ext cx="457200" cy="434788"/>
        </a:xfrm>
        <a:prstGeom prst="rect">
          <a:avLst/>
        </a:prstGeom>
      </xdr:spPr>
    </xdr:pic>
    <xdr:clientData/>
  </xdr:twoCellAnchor>
  <xdr:twoCellAnchor editAs="oneCell">
    <xdr:from>
      <xdr:col>12</xdr:col>
      <xdr:colOff>0</xdr:colOff>
      <xdr:row>82</xdr:row>
      <xdr:rowOff>193040</xdr:rowOff>
    </xdr:from>
    <xdr:to>
      <xdr:col>12</xdr:col>
      <xdr:colOff>545863</xdr:colOff>
      <xdr:row>82</xdr:row>
      <xdr:rowOff>650240</xdr:rowOff>
    </xdr:to>
    <xdr:pic>
      <xdr:nvPicPr>
        <xdr:cNvPr id="1043" name="Image 1042">
          <a:extLst>
            <a:ext uri="{FF2B5EF4-FFF2-40B4-BE49-F238E27FC236}">
              <a16:creationId xmlns:a16="http://schemas.microsoft.com/office/drawing/2014/main" id="{D86F0C49-9EF8-3725-B231-F2DA0C87BEC6}"/>
            </a:ext>
          </a:extLst>
        </xdr:cNvPr>
        <xdr:cNvPicPr>
          <a:picLocks noChangeAspect="1"/>
        </xdr:cNvPicPr>
      </xdr:nvPicPr>
      <xdr:blipFill>
        <a:blip xmlns:r="http://schemas.openxmlformats.org/officeDocument/2006/relationships" r:embed="rId73"/>
        <a:stretch>
          <a:fillRect/>
        </a:stretch>
      </xdr:blipFill>
      <xdr:spPr>
        <a:xfrm>
          <a:off x="13126720" y="27167840"/>
          <a:ext cx="545863" cy="477520"/>
        </a:xfrm>
        <a:prstGeom prst="rect">
          <a:avLst/>
        </a:prstGeom>
      </xdr:spPr>
    </xdr:pic>
    <xdr:clientData/>
  </xdr:twoCellAnchor>
  <xdr:oneCellAnchor>
    <xdr:from>
      <xdr:col>12</xdr:col>
      <xdr:colOff>38209</xdr:colOff>
      <xdr:row>85</xdr:row>
      <xdr:rowOff>189041</xdr:rowOff>
    </xdr:from>
    <xdr:ext cx="527421" cy="547346"/>
    <xdr:pic>
      <xdr:nvPicPr>
        <xdr:cNvPr id="1047" name="Image 1046">
          <a:extLst>
            <a:ext uri="{FF2B5EF4-FFF2-40B4-BE49-F238E27FC236}">
              <a16:creationId xmlns:a16="http://schemas.microsoft.com/office/drawing/2014/main" id="{9F467427-25A1-5646-8A1F-5F3AA45C511E}"/>
            </a:ext>
          </a:extLst>
        </xdr:cNvPr>
        <xdr:cNvPicPr>
          <a:picLocks noChangeAspect="1"/>
        </xdr:cNvPicPr>
      </xdr:nvPicPr>
      <xdr:blipFill>
        <a:blip xmlns:r="http://schemas.openxmlformats.org/officeDocument/2006/relationships" r:embed="rId74"/>
        <a:stretch>
          <a:fillRect/>
        </a:stretch>
      </xdr:blipFill>
      <xdr:spPr>
        <a:xfrm>
          <a:off x="13298101" y="30163772"/>
          <a:ext cx="527421" cy="547346"/>
        </a:xfrm>
        <a:prstGeom prst="rect">
          <a:avLst/>
        </a:prstGeom>
      </xdr:spPr>
    </xdr:pic>
    <xdr:clientData/>
  </xdr:oneCellAnchor>
  <xdr:oneCellAnchor>
    <xdr:from>
      <xdr:col>12</xdr:col>
      <xdr:colOff>1</xdr:colOff>
      <xdr:row>86</xdr:row>
      <xdr:rowOff>152400</xdr:rowOff>
    </xdr:from>
    <xdr:ext cx="564858" cy="419433"/>
    <xdr:pic>
      <xdr:nvPicPr>
        <xdr:cNvPr id="1048" name="Image 1047">
          <a:extLst>
            <a:ext uri="{FF2B5EF4-FFF2-40B4-BE49-F238E27FC236}">
              <a16:creationId xmlns:a16="http://schemas.microsoft.com/office/drawing/2014/main" id="{1AB94997-EA5C-614C-9E2F-41A687BFDF14}"/>
            </a:ext>
          </a:extLst>
        </xdr:cNvPr>
        <xdr:cNvPicPr>
          <a:picLocks noChangeAspect="1"/>
        </xdr:cNvPicPr>
      </xdr:nvPicPr>
      <xdr:blipFill>
        <a:blip xmlns:r="http://schemas.openxmlformats.org/officeDocument/2006/relationships" r:embed="rId75"/>
        <a:stretch>
          <a:fillRect/>
        </a:stretch>
      </xdr:blipFill>
      <xdr:spPr>
        <a:xfrm>
          <a:off x="13245237" y="29275960"/>
          <a:ext cx="564858" cy="419433"/>
        </a:xfrm>
        <a:prstGeom prst="rect">
          <a:avLst/>
        </a:prstGeom>
      </xdr:spPr>
    </xdr:pic>
    <xdr:clientData/>
  </xdr:oneCellAnchor>
  <xdr:oneCellAnchor>
    <xdr:from>
      <xdr:col>12</xdr:col>
      <xdr:colOff>10160</xdr:colOff>
      <xdr:row>83</xdr:row>
      <xdr:rowOff>162560</xdr:rowOff>
    </xdr:from>
    <xdr:ext cx="556260" cy="540556"/>
    <xdr:pic>
      <xdr:nvPicPr>
        <xdr:cNvPr id="1049" name="Image 1048">
          <a:extLst>
            <a:ext uri="{FF2B5EF4-FFF2-40B4-BE49-F238E27FC236}">
              <a16:creationId xmlns:a16="http://schemas.microsoft.com/office/drawing/2014/main" id="{46105503-47DB-D343-8AFE-B6BBDF45BE10}"/>
            </a:ext>
          </a:extLst>
        </xdr:cNvPr>
        <xdr:cNvPicPr>
          <a:picLocks noChangeAspect="1"/>
        </xdr:cNvPicPr>
      </xdr:nvPicPr>
      <xdr:blipFill>
        <a:blip xmlns:r="http://schemas.openxmlformats.org/officeDocument/2006/relationships" r:embed="rId71"/>
        <a:stretch>
          <a:fillRect/>
        </a:stretch>
      </xdr:blipFill>
      <xdr:spPr>
        <a:xfrm>
          <a:off x="13270052" y="28799012"/>
          <a:ext cx="556260" cy="540556"/>
        </a:xfrm>
        <a:prstGeom prst="rect">
          <a:avLst/>
        </a:prstGeom>
      </xdr:spPr>
    </xdr:pic>
    <xdr:clientData/>
  </xdr:oneCellAnchor>
  <xdr:twoCellAnchor editAs="oneCell">
    <xdr:from>
      <xdr:col>23</xdr:col>
      <xdr:colOff>38100</xdr:colOff>
      <xdr:row>340</xdr:row>
      <xdr:rowOff>188488</xdr:rowOff>
    </xdr:from>
    <xdr:to>
      <xdr:col>23</xdr:col>
      <xdr:colOff>546100</xdr:colOff>
      <xdr:row>340</xdr:row>
      <xdr:rowOff>769104</xdr:rowOff>
    </xdr:to>
    <xdr:pic>
      <xdr:nvPicPr>
        <xdr:cNvPr id="1051" name="Image 1050">
          <a:extLst>
            <a:ext uri="{FF2B5EF4-FFF2-40B4-BE49-F238E27FC236}">
              <a16:creationId xmlns:a16="http://schemas.microsoft.com/office/drawing/2014/main" id="{AB9E145C-20DB-ABBC-BEF4-6E5B5FB091B5}"/>
            </a:ext>
          </a:extLst>
        </xdr:cNvPr>
        <xdr:cNvPicPr>
          <a:picLocks noChangeAspect="1"/>
        </xdr:cNvPicPr>
      </xdr:nvPicPr>
      <xdr:blipFill>
        <a:blip xmlns:r="http://schemas.openxmlformats.org/officeDocument/2006/relationships" r:embed="rId76"/>
        <a:stretch>
          <a:fillRect/>
        </a:stretch>
      </xdr:blipFill>
      <xdr:spPr>
        <a:xfrm>
          <a:off x="23622000" y="117244388"/>
          <a:ext cx="508000" cy="560812"/>
        </a:xfrm>
        <a:prstGeom prst="rect">
          <a:avLst/>
        </a:prstGeom>
      </xdr:spPr>
    </xdr:pic>
    <xdr:clientData/>
  </xdr:twoCellAnchor>
  <xdr:twoCellAnchor editAs="oneCell">
    <xdr:from>
      <xdr:col>12</xdr:col>
      <xdr:colOff>25400</xdr:colOff>
      <xdr:row>87</xdr:row>
      <xdr:rowOff>241300</xdr:rowOff>
    </xdr:from>
    <xdr:to>
      <xdr:col>13</xdr:col>
      <xdr:colOff>518</xdr:colOff>
      <xdr:row>87</xdr:row>
      <xdr:rowOff>650283</xdr:rowOff>
    </xdr:to>
    <xdr:pic>
      <xdr:nvPicPr>
        <xdr:cNvPr id="1052" name="Image 1051">
          <a:extLst>
            <a:ext uri="{FF2B5EF4-FFF2-40B4-BE49-F238E27FC236}">
              <a16:creationId xmlns:a16="http://schemas.microsoft.com/office/drawing/2014/main" id="{9DB9A04B-685B-0EDB-3FC1-3FE2F6F8E8A0}"/>
            </a:ext>
          </a:extLst>
        </xdr:cNvPr>
        <xdr:cNvPicPr>
          <a:picLocks noChangeAspect="1"/>
        </xdr:cNvPicPr>
      </xdr:nvPicPr>
      <xdr:blipFill>
        <a:blip xmlns:r="http://schemas.openxmlformats.org/officeDocument/2006/relationships" r:embed="rId77"/>
        <a:stretch>
          <a:fillRect/>
        </a:stretch>
      </xdr:blipFill>
      <xdr:spPr>
        <a:xfrm>
          <a:off x="13258800" y="30099000"/>
          <a:ext cx="544078" cy="406400"/>
        </a:xfrm>
        <a:prstGeom prst="rect">
          <a:avLst/>
        </a:prstGeom>
      </xdr:spPr>
    </xdr:pic>
    <xdr:clientData/>
  </xdr:twoCellAnchor>
  <xdr:twoCellAnchor editAs="oneCell">
    <xdr:from>
      <xdr:col>12</xdr:col>
      <xdr:colOff>38101</xdr:colOff>
      <xdr:row>146</xdr:row>
      <xdr:rowOff>152400</xdr:rowOff>
    </xdr:from>
    <xdr:to>
      <xdr:col>12</xdr:col>
      <xdr:colOff>546100</xdr:colOff>
      <xdr:row>146</xdr:row>
      <xdr:rowOff>546745</xdr:rowOff>
    </xdr:to>
    <xdr:pic>
      <xdr:nvPicPr>
        <xdr:cNvPr id="1053" name="Image 1052">
          <a:extLst>
            <a:ext uri="{FF2B5EF4-FFF2-40B4-BE49-F238E27FC236}">
              <a16:creationId xmlns:a16="http://schemas.microsoft.com/office/drawing/2014/main" id="{8C343DF2-B91B-AFA5-8050-4FD9053DE3A7}"/>
            </a:ext>
          </a:extLst>
        </xdr:cNvPr>
        <xdr:cNvPicPr>
          <a:picLocks noChangeAspect="1"/>
        </xdr:cNvPicPr>
      </xdr:nvPicPr>
      <xdr:blipFill>
        <a:blip xmlns:r="http://schemas.openxmlformats.org/officeDocument/2006/relationships" r:embed="rId78"/>
        <a:stretch>
          <a:fillRect/>
        </a:stretch>
      </xdr:blipFill>
      <xdr:spPr>
        <a:xfrm>
          <a:off x="13271501" y="60502800"/>
          <a:ext cx="507999" cy="380999"/>
        </a:xfrm>
        <a:prstGeom prst="rect">
          <a:avLst/>
        </a:prstGeom>
      </xdr:spPr>
    </xdr:pic>
    <xdr:clientData/>
  </xdr:twoCellAnchor>
  <xdr:twoCellAnchor editAs="oneCell">
    <xdr:from>
      <xdr:col>23</xdr:col>
      <xdr:colOff>71887</xdr:colOff>
      <xdr:row>93</xdr:row>
      <xdr:rowOff>203362</xdr:rowOff>
    </xdr:from>
    <xdr:to>
      <xdr:col>23</xdr:col>
      <xdr:colOff>479246</xdr:colOff>
      <xdr:row>93</xdr:row>
      <xdr:rowOff>709887</xdr:rowOff>
    </xdr:to>
    <xdr:pic>
      <xdr:nvPicPr>
        <xdr:cNvPr id="3" name="Image 2">
          <a:extLst>
            <a:ext uri="{FF2B5EF4-FFF2-40B4-BE49-F238E27FC236}">
              <a16:creationId xmlns:a16="http://schemas.microsoft.com/office/drawing/2014/main" id="{8F9F0EEF-6048-0D95-DA34-FE11479FB613}"/>
            </a:ext>
          </a:extLst>
        </xdr:cNvPr>
        <xdr:cNvPicPr>
          <a:picLocks noChangeAspect="1"/>
        </xdr:cNvPicPr>
      </xdr:nvPicPr>
      <xdr:blipFill>
        <a:blip xmlns:r="http://schemas.openxmlformats.org/officeDocument/2006/relationships" r:embed="rId79"/>
        <a:stretch>
          <a:fillRect/>
        </a:stretch>
      </xdr:blipFill>
      <xdr:spPr>
        <a:xfrm>
          <a:off x="23698679" y="35727419"/>
          <a:ext cx="407359" cy="506525"/>
        </a:xfrm>
        <a:prstGeom prst="rect">
          <a:avLst/>
        </a:prstGeom>
      </xdr:spPr>
    </xdr:pic>
    <xdr:clientData/>
  </xdr:twoCellAnchor>
  <xdr:twoCellAnchor editAs="oneCell">
    <xdr:from>
      <xdr:col>23</xdr:col>
      <xdr:colOff>59907</xdr:colOff>
      <xdr:row>91</xdr:row>
      <xdr:rowOff>181626</xdr:rowOff>
    </xdr:from>
    <xdr:to>
      <xdr:col>23</xdr:col>
      <xdr:colOff>503209</xdr:colOff>
      <xdr:row>91</xdr:row>
      <xdr:rowOff>623018</xdr:rowOff>
    </xdr:to>
    <xdr:pic>
      <xdr:nvPicPr>
        <xdr:cNvPr id="13" name="Image 12">
          <a:extLst>
            <a:ext uri="{FF2B5EF4-FFF2-40B4-BE49-F238E27FC236}">
              <a16:creationId xmlns:a16="http://schemas.microsoft.com/office/drawing/2014/main" id="{9EE36D1D-2B44-CF30-A213-8E654BD073FF}"/>
            </a:ext>
          </a:extLst>
        </xdr:cNvPr>
        <xdr:cNvPicPr>
          <a:picLocks noChangeAspect="1"/>
        </xdr:cNvPicPr>
      </xdr:nvPicPr>
      <xdr:blipFill>
        <a:blip xmlns:r="http://schemas.openxmlformats.org/officeDocument/2006/relationships" r:embed="rId80"/>
        <a:stretch>
          <a:fillRect/>
        </a:stretch>
      </xdr:blipFill>
      <xdr:spPr>
        <a:xfrm>
          <a:off x="23686699" y="34723230"/>
          <a:ext cx="443302" cy="441392"/>
        </a:xfrm>
        <a:prstGeom prst="rect">
          <a:avLst/>
        </a:prstGeom>
      </xdr:spPr>
    </xdr:pic>
    <xdr:clientData/>
  </xdr:twoCellAnchor>
  <xdr:twoCellAnchor editAs="oneCell">
    <xdr:from>
      <xdr:col>12</xdr:col>
      <xdr:colOff>59906</xdr:colOff>
      <xdr:row>89</xdr:row>
      <xdr:rowOff>227639</xdr:rowOff>
    </xdr:from>
    <xdr:to>
      <xdr:col>12</xdr:col>
      <xdr:colOff>551132</xdr:colOff>
      <xdr:row>89</xdr:row>
      <xdr:rowOff>782938</xdr:rowOff>
    </xdr:to>
    <xdr:pic>
      <xdr:nvPicPr>
        <xdr:cNvPr id="23" name="Image 22">
          <a:extLst>
            <a:ext uri="{FF2B5EF4-FFF2-40B4-BE49-F238E27FC236}">
              <a16:creationId xmlns:a16="http://schemas.microsoft.com/office/drawing/2014/main" id="{2CD56C14-A3F1-382C-3CC4-70A8B273773A}"/>
            </a:ext>
          </a:extLst>
        </xdr:cNvPr>
        <xdr:cNvPicPr>
          <a:picLocks noChangeAspect="1"/>
        </xdr:cNvPicPr>
      </xdr:nvPicPr>
      <xdr:blipFill>
        <a:blip xmlns:r="http://schemas.openxmlformats.org/officeDocument/2006/relationships" r:embed="rId81"/>
        <a:stretch>
          <a:fillRect/>
        </a:stretch>
      </xdr:blipFill>
      <xdr:spPr>
        <a:xfrm>
          <a:off x="13311038" y="33451318"/>
          <a:ext cx="491226" cy="555299"/>
        </a:xfrm>
        <a:prstGeom prst="rect">
          <a:avLst/>
        </a:prstGeom>
      </xdr:spPr>
    </xdr:pic>
    <xdr:clientData/>
  </xdr:twoCellAnchor>
  <xdr:twoCellAnchor editAs="oneCell">
    <xdr:from>
      <xdr:col>12</xdr:col>
      <xdr:colOff>35944</xdr:colOff>
      <xdr:row>139</xdr:row>
      <xdr:rowOff>215660</xdr:rowOff>
    </xdr:from>
    <xdr:to>
      <xdr:col>12</xdr:col>
      <xdr:colOff>565862</xdr:colOff>
      <xdr:row>139</xdr:row>
      <xdr:rowOff>790755</xdr:rowOff>
    </xdr:to>
    <xdr:pic>
      <xdr:nvPicPr>
        <xdr:cNvPr id="1039" name="Image 1038">
          <a:extLst>
            <a:ext uri="{FF2B5EF4-FFF2-40B4-BE49-F238E27FC236}">
              <a16:creationId xmlns:a16="http://schemas.microsoft.com/office/drawing/2014/main" id="{D5F330E4-AA77-8D32-D8D8-E6A0A4872ADD}"/>
            </a:ext>
          </a:extLst>
        </xdr:cNvPr>
        <xdr:cNvPicPr>
          <a:picLocks noChangeAspect="1"/>
        </xdr:cNvPicPr>
      </xdr:nvPicPr>
      <xdr:blipFill>
        <a:blip xmlns:r="http://schemas.openxmlformats.org/officeDocument/2006/relationships" r:embed="rId82"/>
        <a:stretch>
          <a:fillRect/>
        </a:stretch>
      </xdr:blipFill>
      <xdr:spPr>
        <a:xfrm>
          <a:off x="13287076" y="61103773"/>
          <a:ext cx="529918" cy="575095"/>
        </a:xfrm>
        <a:prstGeom prst="rect">
          <a:avLst/>
        </a:prstGeom>
      </xdr:spPr>
    </xdr:pic>
    <xdr:clientData/>
  </xdr:twoCellAnchor>
  <xdr:twoCellAnchor editAs="oneCell">
    <xdr:from>
      <xdr:col>23</xdr:col>
      <xdr:colOff>59906</xdr:colOff>
      <xdr:row>102</xdr:row>
      <xdr:rowOff>181059</xdr:rowOff>
    </xdr:from>
    <xdr:to>
      <xdr:col>23</xdr:col>
      <xdr:colOff>491227</xdr:colOff>
      <xdr:row>103</xdr:row>
      <xdr:rowOff>11982</xdr:rowOff>
    </xdr:to>
    <xdr:pic>
      <xdr:nvPicPr>
        <xdr:cNvPr id="1041" name="Image 1040">
          <a:extLst>
            <a:ext uri="{FF2B5EF4-FFF2-40B4-BE49-F238E27FC236}">
              <a16:creationId xmlns:a16="http://schemas.microsoft.com/office/drawing/2014/main" id="{62DE9DF2-0986-B37B-4CCF-898F356AF2E2}"/>
            </a:ext>
          </a:extLst>
        </xdr:cNvPr>
        <xdr:cNvPicPr>
          <a:picLocks noChangeAspect="1"/>
        </xdr:cNvPicPr>
      </xdr:nvPicPr>
      <xdr:blipFill>
        <a:blip xmlns:r="http://schemas.openxmlformats.org/officeDocument/2006/relationships" r:embed="rId83"/>
        <a:stretch>
          <a:fillRect/>
        </a:stretch>
      </xdr:blipFill>
      <xdr:spPr>
        <a:xfrm>
          <a:off x="23686698" y="40162097"/>
          <a:ext cx="431321" cy="477904"/>
        </a:xfrm>
        <a:prstGeom prst="rect">
          <a:avLst/>
        </a:prstGeom>
      </xdr:spPr>
    </xdr:pic>
    <xdr:clientData/>
  </xdr:twoCellAnchor>
  <xdr:twoCellAnchor editAs="oneCell">
    <xdr:from>
      <xdr:col>23</xdr:col>
      <xdr:colOff>124736</xdr:colOff>
      <xdr:row>239</xdr:row>
      <xdr:rowOff>191699</xdr:rowOff>
    </xdr:from>
    <xdr:to>
      <xdr:col>23</xdr:col>
      <xdr:colOff>551133</xdr:colOff>
      <xdr:row>240</xdr:row>
      <xdr:rowOff>1</xdr:rowOff>
    </xdr:to>
    <xdr:pic>
      <xdr:nvPicPr>
        <xdr:cNvPr id="1045" name="Image 1044">
          <a:extLst>
            <a:ext uri="{FF2B5EF4-FFF2-40B4-BE49-F238E27FC236}">
              <a16:creationId xmlns:a16="http://schemas.microsoft.com/office/drawing/2014/main" id="{A0BC092F-4D72-AA65-414D-85F0897A5412}"/>
            </a:ext>
          </a:extLst>
        </xdr:cNvPr>
        <xdr:cNvPicPr>
          <a:picLocks noChangeAspect="1"/>
        </xdr:cNvPicPr>
      </xdr:nvPicPr>
      <xdr:blipFill>
        <a:blip xmlns:r="http://schemas.openxmlformats.org/officeDocument/2006/relationships" r:embed="rId84"/>
        <a:stretch>
          <a:fillRect/>
        </a:stretch>
      </xdr:blipFill>
      <xdr:spPr>
        <a:xfrm>
          <a:off x="23751528" y="90158020"/>
          <a:ext cx="426397" cy="467264"/>
        </a:xfrm>
        <a:prstGeom prst="rect">
          <a:avLst/>
        </a:prstGeom>
      </xdr:spPr>
    </xdr:pic>
    <xdr:clientData/>
  </xdr:twoCellAnchor>
  <xdr:oneCellAnchor>
    <xdr:from>
      <xdr:col>23</xdr:col>
      <xdr:colOff>232353</xdr:colOff>
      <xdr:row>238</xdr:row>
      <xdr:rowOff>0</xdr:rowOff>
    </xdr:from>
    <xdr:ext cx="330761" cy="387338"/>
    <xdr:pic>
      <xdr:nvPicPr>
        <xdr:cNvPr id="1046" name="Image 1045">
          <a:extLst>
            <a:ext uri="{FF2B5EF4-FFF2-40B4-BE49-F238E27FC236}">
              <a16:creationId xmlns:a16="http://schemas.microsoft.com/office/drawing/2014/main" id="{3D3CBF3F-AEF2-3946-8D00-97B949EE9CA7}"/>
            </a:ext>
          </a:extLst>
        </xdr:cNvPr>
        <xdr:cNvPicPr>
          <a:picLocks noChangeAspect="1"/>
        </xdr:cNvPicPr>
      </xdr:nvPicPr>
      <xdr:blipFill>
        <a:blip xmlns:r="http://schemas.openxmlformats.org/officeDocument/2006/relationships" r:embed="rId85"/>
        <a:stretch>
          <a:fillRect/>
        </a:stretch>
      </xdr:blipFill>
      <xdr:spPr>
        <a:xfrm>
          <a:off x="23859145" y="88684340"/>
          <a:ext cx="330761" cy="387338"/>
        </a:xfrm>
        <a:prstGeom prst="rect">
          <a:avLst/>
        </a:prstGeom>
      </xdr:spPr>
    </xdr:pic>
    <xdr:clientData/>
  </xdr:oneCellAnchor>
  <xdr:oneCellAnchor>
    <xdr:from>
      <xdr:col>12</xdr:col>
      <xdr:colOff>10160</xdr:colOff>
      <xdr:row>118</xdr:row>
      <xdr:rowOff>20320</xdr:rowOff>
    </xdr:from>
    <xdr:ext cx="573019" cy="534089"/>
    <xdr:pic>
      <xdr:nvPicPr>
        <xdr:cNvPr id="1044" name="Image 1043">
          <a:extLst>
            <a:ext uri="{FF2B5EF4-FFF2-40B4-BE49-F238E27FC236}">
              <a16:creationId xmlns:a16="http://schemas.microsoft.com/office/drawing/2014/main" id="{6C61FA19-5581-5D4A-B711-E6CEA78E6B55}"/>
            </a:ext>
          </a:extLst>
        </xdr:cNvPr>
        <xdr:cNvPicPr>
          <a:picLocks noChangeAspect="1"/>
        </xdr:cNvPicPr>
      </xdr:nvPicPr>
      <xdr:blipFill>
        <a:blip xmlns:r="http://schemas.openxmlformats.org/officeDocument/2006/relationships" r:embed="rId86"/>
        <a:stretch>
          <a:fillRect/>
        </a:stretch>
      </xdr:blipFill>
      <xdr:spPr>
        <a:xfrm>
          <a:off x="13261292" y="53887490"/>
          <a:ext cx="573019" cy="534089"/>
        </a:xfrm>
        <a:prstGeom prst="rect">
          <a:avLst/>
        </a:prstGeom>
      </xdr:spPr>
    </xdr:pic>
    <xdr:clientData/>
  </xdr:oneCellAnchor>
  <xdr:oneCellAnchor>
    <xdr:from>
      <xdr:col>12</xdr:col>
      <xdr:colOff>1</xdr:colOff>
      <xdr:row>119</xdr:row>
      <xdr:rowOff>45004</xdr:rowOff>
    </xdr:from>
    <xdr:ext cx="585256" cy="544057"/>
    <xdr:pic>
      <xdr:nvPicPr>
        <xdr:cNvPr id="1050" name="Image 1049">
          <a:extLst>
            <a:ext uri="{FF2B5EF4-FFF2-40B4-BE49-F238E27FC236}">
              <a16:creationId xmlns:a16="http://schemas.microsoft.com/office/drawing/2014/main" id="{8A6CE8A4-A195-3449-8060-BA94606A50B5}"/>
            </a:ext>
          </a:extLst>
        </xdr:cNvPr>
        <xdr:cNvPicPr>
          <a:picLocks noChangeAspect="1"/>
        </xdr:cNvPicPr>
      </xdr:nvPicPr>
      <xdr:blipFill>
        <a:blip xmlns:r="http://schemas.openxmlformats.org/officeDocument/2006/relationships" r:embed="rId87"/>
        <a:stretch>
          <a:fillRect/>
        </a:stretch>
      </xdr:blipFill>
      <xdr:spPr>
        <a:xfrm>
          <a:off x="13251133" y="51563872"/>
          <a:ext cx="585256" cy="544057"/>
        </a:xfrm>
        <a:prstGeom prst="rect">
          <a:avLst/>
        </a:prstGeom>
      </xdr:spPr>
    </xdr:pic>
    <xdr:clientData/>
  </xdr:oneCellAnchor>
  <xdr:oneCellAnchor>
    <xdr:from>
      <xdr:col>23</xdr:col>
      <xdr:colOff>57294</xdr:colOff>
      <xdr:row>354</xdr:row>
      <xdr:rowOff>210076</xdr:rowOff>
    </xdr:from>
    <xdr:ext cx="461743" cy="451380"/>
    <xdr:pic>
      <xdr:nvPicPr>
        <xdr:cNvPr id="33" name="Image 32">
          <a:extLst>
            <a:ext uri="{FF2B5EF4-FFF2-40B4-BE49-F238E27FC236}">
              <a16:creationId xmlns:a16="http://schemas.microsoft.com/office/drawing/2014/main" id="{3CCE3766-841A-1246-9FBE-563BB4514323}"/>
            </a:ext>
          </a:extLst>
        </xdr:cNvPr>
        <xdr:cNvPicPr>
          <a:picLocks noChangeAspect="1"/>
        </xdr:cNvPicPr>
      </xdr:nvPicPr>
      <xdr:blipFill>
        <a:blip xmlns:r="http://schemas.openxmlformats.org/officeDocument/2006/relationships" r:embed="rId88"/>
        <a:stretch>
          <a:fillRect/>
        </a:stretch>
      </xdr:blipFill>
      <xdr:spPr>
        <a:xfrm>
          <a:off x="23653681" y="126398984"/>
          <a:ext cx="461743" cy="451380"/>
        </a:xfrm>
        <a:prstGeom prst="rect">
          <a:avLst/>
        </a:prstGeom>
      </xdr:spPr>
    </xdr:pic>
    <xdr:clientData/>
  </xdr:oneCellAnchor>
</xdr:wsDr>
</file>

<file path=xl/theme/theme1.xml><?xml version="1.0" encoding="utf-8"?>
<a:theme xmlns:a="http://schemas.openxmlformats.org/drawingml/2006/main" name="Thème Office">
  <a:themeElements>
    <a:clrScheme name="Bureau">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Bureau">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Bureau">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pageSetUpPr fitToPage="1"/>
  </sheetPr>
  <dimension ref="A1:CD385"/>
  <sheetViews>
    <sheetView tabSelected="1" view="pageBreakPreview" zoomScale="87" zoomScaleNormal="25" zoomScaleSheetLayoutView="87" workbookViewId="0">
      <pane xSplit="1" ySplit="2" topLeftCell="C357" activePane="bottomRight" state="frozen"/>
      <selection pane="topRight" activeCell="B1" sqref="B1"/>
      <selection pane="bottomLeft" activeCell="A3" sqref="A3"/>
      <selection pane="bottomRight" activeCell="Y349" sqref="Y349"/>
    </sheetView>
  </sheetViews>
  <sheetFormatPr baseColWidth="10" defaultColWidth="7.83203125" defaultRowHeight="16" outlineLevelRow="1" x14ac:dyDescent="0.2"/>
  <cols>
    <col min="1" max="1" width="17" style="17" customWidth="1"/>
    <col min="2" max="2" width="8.5" style="35" customWidth="1"/>
    <col min="3" max="3" width="74" style="17" customWidth="1"/>
    <col min="4" max="4" width="7.83203125" style="35"/>
    <col min="5" max="5" width="7.6640625" style="35" customWidth="1"/>
    <col min="6" max="6" width="9.83203125" style="35" customWidth="1"/>
    <col min="7" max="7" width="9.6640625" style="35" customWidth="1"/>
    <col min="8" max="12" width="7.83203125" style="35"/>
    <col min="13" max="13" width="7.5" style="35" customWidth="1"/>
    <col min="14" max="14" width="57.83203125" style="17" customWidth="1"/>
    <col min="15" max="23" width="7.83203125" style="35"/>
    <col min="24" max="24" width="7.6640625" style="35" customWidth="1"/>
    <col min="25" max="25" width="51.33203125" style="17" customWidth="1"/>
    <col min="26" max="33" width="7.83203125" style="35"/>
    <col min="34" max="34" width="7.83203125" style="35" customWidth="1"/>
    <col min="35" max="36" width="7.83203125" style="35"/>
    <col min="37" max="37" width="9.83203125" style="35" customWidth="1"/>
    <col min="38" max="38" width="9.5" style="35" bestFit="1" customWidth="1"/>
    <col min="39" max="39" width="7.83203125" style="35"/>
    <col min="40" max="40" width="10.1640625" style="35" customWidth="1"/>
    <col min="41" max="41" width="9.5" style="35" bestFit="1" customWidth="1"/>
    <col min="42" max="42" width="9.33203125" style="35" customWidth="1"/>
    <col min="43" max="44" width="7.83203125" style="35"/>
    <col min="45" max="45" width="9.5" style="35" customWidth="1"/>
    <col min="46" max="46" width="8.5" style="35" customWidth="1"/>
    <col min="47" max="52" width="7.83203125" style="35"/>
    <col min="53" max="53" width="9.83203125" style="35" customWidth="1"/>
    <col min="54" max="54" width="9.5" style="35" bestFit="1" customWidth="1"/>
    <col min="55" max="55" width="7.83203125" style="35"/>
    <col min="56" max="56" width="8.83203125" style="35" customWidth="1"/>
    <col min="57" max="57" width="9.5" style="35" bestFit="1" customWidth="1"/>
    <col min="58" max="58" width="9.33203125" style="35" customWidth="1"/>
    <col min="59" max="60" width="7.83203125" style="35"/>
    <col min="61" max="61" width="9.33203125" style="35" customWidth="1"/>
    <col min="62" max="62" width="7.83203125" style="35"/>
    <col min="63" max="63" width="9" style="35" customWidth="1"/>
    <col min="64" max="64" width="10.5" style="35" customWidth="1"/>
    <col min="65" max="65" width="7.83203125" style="35"/>
    <col min="66" max="66" width="9.33203125" style="35" customWidth="1"/>
    <col min="67" max="67" width="7.83203125" style="35"/>
    <col min="68" max="69" width="9.83203125" style="35" customWidth="1"/>
    <col min="70" max="70" width="9.5" style="35" bestFit="1" customWidth="1"/>
    <col min="71" max="71" width="7.83203125" style="35"/>
    <col min="72" max="72" width="10" style="35" customWidth="1"/>
    <col min="73" max="73" width="9.5" style="35" bestFit="1" customWidth="1"/>
    <col min="74" max="74" width="9.33203125" style="35" customWidth="1"/>
    <col min="75" max="76" width="7.83203125" style="35"/>
    <col min="77" max="77" width="8.83203125" style="35" customWidth="1"/>
    <col min="78" max="16384" width="7.83203125" style="35"/>
  </cols>
  <sheetData>
    <row r="1" spans="1:81" ht="82" customHeight="1" x14ac:dyDescent="0.2">
      <c r="A1" s="107" t="s">
        <v>90</v>
      </c>
      <c r="B1" s="109"/>
      <c r="C1" s="215" t="s">
        <v>209</v>
      </c>
      <c r="D1" s="219" t="s">
        <v>15</v>
      </c>
      <c r="E1" s="219" t="s">
        <v>14</v>
      </c>
      <c r="F1" s="217" t="s">
        <v>158</v>
      </c>
      <c r="G1" s="218"/>
      <c r="H1" s="217" t="s">
        <v>157</v>
      </c>
      <c r="I1" s="218"/>
      <c r="J1" s="217" t="s">
        <v>159</v>
      </c>
      <c r="K1" s="218"/>
      <c r="L1" s="223" t="s">
        <v>156</v>
      </c>
      <c r="M1" s="227" t="s">
        <v>208</v>
      </c>
      <c r="N1" s="228"/>
      <c r="O1" s="219" t="s">
        <v>15</v>
      </c>
      <c r="P1" s="219" t="s">
        <v>14</v>
      </c>
      <c r="Q1" s="217" t="s">
        <v>158</v>
      </c>
      <c r="R1" s="218"/>
      <c r="S1" s="217" t="s">
        <v>157</v>
      </c>
      <c r="T1" s="218"/>
      <c r="U1" s="217" t="s">
        <v>159</v>
      </c>
      <c r="V1" s="218"/>
      <c r="W1" s="223" t="s">
        <v>156</v>
      </c>
      <c r="X1" s="229" t="s">
        <v>603</v>
      </c>
      <c r="Y1" s="230"/>
      <c r="Z1" s="221" t="s">
        <v>15</v>
      </c>
      <c r="AA1" s="221" t="s">
        <v>14</v>
      </c>
      <c r="AB1" s="225" t="s">
        <v>158</v>
      </c>
      <c r="AC1" s="226"/>
      <c r="AD1" s="225" t="s">
        <v>157</v>
      </c>
      <c r="AE1" s="226"/>
      <c r="AF1" s="225" t="s">
        <v>159</v>
      </c>
      <c r="AG1" s="226"/>
      <c r="AH1" s="221" t="s">
        <v>156</v>
      </c>
      <c r="AL1" s="35" t="s">
        <v>188</v>
      </c>
      <c r="AP1" s="35" t="s">
        <v>189</v>
      </c>
      <c r="AV1" s="35" t="s">
        <v>190</v>
      </c>
      <c r="BA1" s="35" t="s">
        <v>188</v>
      </c>
      <c r="BF1" s="35" t="s">
        <v>189</v>
      </c>
      <c r="BK1" s="35" t="s">
        <v>191</v>
      </c>
      <c r="BQ1" s="35" t="s">
        <v>188</v>
      </c>
    </row>
    <row r="2" spans="1:81" ht="25" customHeight="1" thickBot="1" x14ac:dyDescent="0.25">
      <c r="A2" s="108"/>
      <c r="B2" s="110" t="s">
        <v>206</v>
      </c>
      <c r="C2" s="216"/>
      <c r="D2" s="220"/>
      <c r="E2" s="220"/>
      <c r="F2" s="103" t="s">
        <v>136</v>
      </c>
      <c r="G2" s="103" t="s">
        <v>137</v>
      </c>
      <c r="H2" s="103" t="s">
        <v>136</v>
      </c>
      <c r="I2" s="103" t="s">
        <v>137</v>
      </c>
      <c r="J2" s="103" t="s">
        <v>136</v>
      </c>
      <c r="K2" s="103" t="s">
        <v>137</v>
      </c>
      <c r="L2" s="224"/>
      <c r="M2" s="101" t="s">
        <v>206</v>
      </c>
      <c r="N2" s="102" t="s">
        <v>207</v>
      </c>
      <c r="O2" s="220"/>
      <c r="P2" s="220"/>
      <c r="Q2" s="103" t="s">
        <v>136</v>
      </c>
      <c r="R2" s="103" t="s">
        <v>137</v>
      </c>
      <c r="S2" s="103" t="s">
        <v>136</v>
      </c>
      <c r="T2" s="103" t="s">
        <v>137</v>
      </c>
      <c r="U2" s="103" t="s">
        <v>136</v>
      </c>
      <c r="V2" s="103" t="s">
        <v>137</v>
      </c>
      <c r="W2" s="224"/>
      <c r="X2" s="100" t="s">
        <v>206</v>
      </c>
      <c r="Y2" s="191" t="s">
        <v>207</v>
      </c>
      <c r="Z2" s="222"/>
      <c r="AA2" s="222"/>
      <c r="AB2" s="1" t="s">
        <v>136</v>
      </c>
      <c r="AC2" s="1" t="s">
        <v>137</v>
      </c>
      <c r="AD2" s="1" t="s">
        <v>136</v>
      </c>
      <c r="AE2" s="1" t="s">
        <v>137</v>
      </c>
      <c r="AF2" s="1" t="s">
        <v>136</v>
      </c>
      <c r="AG2" s="1" t="s">
        <v>137</v>
      </c>
      <c r="AH2" s="222"/>
      <c r="AJ2" s="103" t="s">
        <v>136</v>
      </c>
      <c r="AK2" s="103" t="s">
        <v>137</v>
      </c>
      <c r="AL2" s="103" t="s">
        <v>136</v>
      </c>
      <c r="AM2" s="103" t="s">
        <v>137</v>
      </c>
      <c r="AO2" s="103" t="s">
        <v>136</v>
      </c>
      <c r="AP2" s="103" t="s">
        <v>137</v>
      </c>
      <c r="AQ2" s="103" t="s">
        <v>136</v>
      </c>
      <c r="AR2" s="103" t="s">
        <v>137</v>
      </c>
      <c r="AT2" s="103" t="s">
        <v>136</v>
      </c>
      <c r="AU2" s="103" t="s">
        <v>137</v>
      </c>
      <c r="AV2" s="103" t="s">
        <v>136</v>
      </c>
      <c r="AW2" s="103" t="s">
        <v>137</v>
      </c>
      <c r="AZ2" s="103" t="s">
        <v>136</v>
      </c>
      <c r="BA2" s="103" t="s">
        <v>137</v>
      </c>
      <c r="BB2" s="103" t="s">
        <v>136</v>
      </c>
      <c r="BC2" s="103" t="s">
        <v>137</v>
      </c>
      <c r="BE2" s="103" t="s">
        <v>136</v>
      </c>
      <c r="BF2" s="103" t="s">
        <v>137</v>
      </c>
      <c r="BG2" s="103" t="s">
        <v>136</v>
      </c>
      <c r="BH2" s="103" t="s">
        <v>137</v>
      </c>
      <c r="BJ2" s="103" t="s">
        <v>136</v>
      </c>
      <c r="BK2" s="103" t="s">
        <v>137</v>
      </c>
      <c r="BL2" s="103" t="s">
        <v>136</v>
      </c>
      <c r="BM2" s="103" t="s">
        <v>137</v>
      </c>
      <c r="BP2" s="103" t="s">
        <v>136</v>
      </c>
      <c r="BQ2" s="103" t="s">
        <v>137</v>
      </c>
      <c r="BR2" s="103" t="s">
        <v>136</v>
      </c>
      <c r="BS2" s="103" t="s">
        <v>137</v>
      </c>
      <c r="BU2" s="103" t="s">
        <v>136</v>
      </c>
      <c r="BV2" s="103" t="s">
        <v>137</v>
      </c>
      <c r="BW2" s="103" t="s">
        <v>136</v>
      </c>
      <c r="BX2" s="103" t="s">
        <v>137</v>
      </c>
      <c r="BZ2" s="103" t="s">
        <v>136</v>
      </c>
      <c r="CA2" s="103" t="s">
        <v>137</v>
      </c>
      <c r="CB2" s="103" t="s">
        <v>136</v>
      </c>
      <c r="CC2" s="103" t="s">
        <v>137</v>
      </c>
    </row>
    <row r="3" spans="1:81" ht="17" x14ac:dyDescent="0.2">
      <c r="A3" s="104" t="s">
        <v>59</v>
      </c>
      <c r="B3" s="105" t="s">
        <v>240</v>
      </c>
      <c r="C3" s="104"/>
      <c r="D3" s="105"/>
      <c r="E3" s="105"/>
      <c r="F3" s="105"/>
      <c r="G3" s="105"/>
      <c r="H3" s="105"/>
      <c r="I3" s="105"/>
      <c r="J3" s="105"/>
      <c r="K3" s="105"/>
      <c r="L3" s="106"/>
      <c r="M3" s="72" t="s">
        <v>241</v>
      </c>
      <c r="N3" s="73"/>
      <c r="O3" s="74"/>
      <c r="P3" s="74"/>
      <c r="Q3" s="74"/>
      <c r="R3" s="74"/>
      <c r="S3" s="74"/>
      <c r="T3" s="74"/>
      <c r="U3" s="74"/>
      <c r="V3" s="74"/>
      <c r="W3" s="75"/>
      <c r="X3" s="60" t="s">
        <v>243</v>
      </c>
      <c r="Y3" s="18"/>
      <c r="Z3" s="2"/>
      <c r="AA3" s="2"/>
      <c r="AB3" s="2"/>
      <c r="AC3" s="2"/>
      <c r="AD3" s="2"/>
      <c r="AE3" s="2"/>
      <c r="AF3" s="2"/>
      <c r="AG3" s="2"/>
      <c r="AH3" s="2"/>
    </row>
    <row r="4" spans="1:81" s="128" customFormat="1" ht="18" x14ac:dyDescent="0.2">
      <c r="A4" s="122" t="s">
        <v>169</v>
      </c>
      <c r="B4" s="123" t="s">
        <v>186</v>
      </c>
      <c r="C4" s="123" t="s">
        <v>2</v>
      </c>
      <c r="D4" s="123"/>
      <c r="E4" s="123"/>
      <c r="F4" s="123"/>
      <c r="G4" s="123"/>
      <c r="H4" s="123"/>
      <c r="I4" s="123"/>
      <c r="J4" s="123"/>
      <c r="K4" s="123"/>
      <c r="L4" s="124"/>
      <c r="M4" s="125" t="s">
        <v>242</v>
      </c>
      <c r="N4" s="123" t="s">
        <v>0</v>
      </c>
      <c r="O4" s="123"/>
      <c r="P4" s="123"/>
      <c r="Q4" s="123"/>
      <c r="R4" s="123"/>
      <c r="S4" s="123"/>
      <c r="T4" s="123"/>
      <c r="U4" s="123"/>
      <c r="V4" s="123"/>
      <c r="W4" s="126"/>
      <c r="X4" s="127" t="s">
        <v>244</v>
      </c>
      <c r="Y4" s="123" t="s">
        <v>1</v>
      </c>
      <c r="Z4" s="123"/>
      <c r="AA4" s="123"/>
      <c r="AB4" s="123"/>
      <c r="AC4" s="123"/>
      <c r="AD4" s="123"/>
      <c r="AE4" s="123"/>
      <c r="AF4" s="123"/>
      <c r="AG4" s="123"/>
      <c r="AH4" s="123"/>
    </row>
    <row r="5" spans="1:81" ht="17" outlineLevel="1" x14ac:dyDescent="0.2">
      <c r="A5" s="19"/>
      <c r="B5" s="5"/>
      <c r="C5" s="19" t="s">
        <v>460</v>
      </c>
      <c r="D5" s="5"/>
      <c r="E5" s="5">
        <v>30</v>
      </c>
      <c r="F5" s="5"/>
      <c r="G5" s="5"/>
      <c r="H5" s="5"/>
      <c r="I5" s="5"/>
      <c r="J5" s="5"/>
      <c r="K5" s="5"/>
      <c r="L5" s="47">
        <v>600</v>
      </c>
      <c r="M5" s="76"/>
      <c r="N5" s="19"/>
      <c r="O5" s="5"/>
      <c r="P5" s="5"/>
      <c r="Q5" s="5"/>
      <c r="R5" s="5"/>
      <c r="S5" s="5"/>
      <c r="T5" s="5"/>
      <c r="U5" s="5"/>
      <c r="V5" s="5"/>
      <c r="W5" s="77"/>
      <c r="X5" s="61"/>
      <c r="Y5" s="5"/>
      <c r="Z5" s="5"/>
      <c r="AA5" s="5"/>
      <c r="AB5" s="5"/>
      <c r="AC5" s="5"/>
      <c r="AD5" s="5"/>
      <c r="AE5" s="5"/>
      <c r="AF5" s="5"/>
      <c r="AG5" s="5"/>
      <c r="AH5" s="5">
        <v>400</v>
      </c>
      <c r="AJ5" s="35" t="str">
        <f>IF(RIGHT(F5,2)="A3",VALUE(LEFT(F5,2)),"")</f>
        <v/>
      </c>
      <c r="AK5" s="35" t="str">
        <f t="shared" ref="AK5:AM5" si="0">IF(RIGHT(G5,2)="A3",VALUE(LEFT(G5,2)),"")</f>
        <v/>
      </c>
      <c r="AL5" s="35" t="str">
        <f t="shared" si="0"/>
        <v/>
      </c>
      <c r="AM5" s="35" t="str">
        <f t="shared" si="0"/>
        <v/>
      </c>
      <c r="AN5" s="35" t="str">
        <f t="shared" ref="AN5" si="1">IF(RIGHT(J5,2)="A4",LEFT(J5,2),"")</f>
        <v/>
      </c>
      <c r="AO5" s="35" t="str">
        <f>IF(RIGHT(F5,2)="A4",VALUE(LEFT(F5,2)),"")</f>
        <v/>
      </c>
      <c r="AP5" s="35" t="str">
        <f t="shared" ref="AP5:AR5" si="2">IF(RIGHT(G5,2)="A4",VALUE(LEFT(G5,2)),"")</f>
        <v/>
      </c>
      <c r="AQ5" s="35" t="str">
        <f t="shared" si="2"/>
        <v/>
      </c>
      <c r="AR5" s="35" t="str">
        <f t="shared" si="2"/>
        <v/>
      </c>
      <c r="AS5" s="35" t="str">
        <f t="shared" ref="AS5" si="3">IF(RIGHT(U5,2)="A4",LEFT(U5,2),"")</f>
        <v/>
      </c>
      <c r="AT5" s="35" t="str">
        <f>IF(RIGHT(F5,2)="A5",VALUE(LEFT(F5,2)),"")</f>
        <v/>
      </c>
      <c r="AU5" s="35" t="str">
        <f t="shared" ref="AU5:AW5" si="4">IF(RIGHT(AC5,2)="A5",VALUE(LEFT(AC5,2)),"")</f>
        <v/>
      </c>
      <c r="AV5" s="35" t="str">
        <f t="shared" si="4"/>
        <v/>
      </c>
      <c r="AW5" s="35" t="str">
        <f t="shared" si="4"/>
        <v/>
      </c>
      <c r="AZ5" s="35" t="str">
        <f>IF(RIGHT(Q5,2)="A3",VALUE(LEFT(Q5,2)),"")</f>
        <v/>
      </c>
      <c r="BA5" s="35" t="str">
        <f t="shared" ref="BA5:BC5" si="5">IF(RIGHT(R5,2)="A3",VALUE(LEFT(R5,2)),"")</f>
        <v/>
      </c>
      <c r="BB5" s="35" t="str">
        <f t="shared" si="5"/>
        <v/>
      </c>
      <c r="BC5" s="35" t="str">
        <f t="shared" si="5"/>
        <v/>
      </c>
      <c r="BD5" s="35" t="str">
        <f t="shared" ref="BD5" si="6">IF(RIGHT(Z5,2)="A4",LEFT(Z5,2),"")</f>
        <v/>
      </c>
      <c r="BE5" s="35" t="str">
        <f>IF(RIGHT(Q5,2)="A4",VALUE(LEFT(Q5,2)),"")</f>
        <v/>
      </c>
      <c r="BF5" s="35" t="str">
        <f t="shared" ref="BF5:BH5" si="7">IF(RIGHT(R5,2)="A4",VALUE(LEFT(R5,2)),"")</f>
        <v/>
      </c>
      <c r="BG5" s="35" t="str">
        <f t="shared" si="7"/>
        <v/>
      </c>
      <c r="BH5" s="35" t="str">
        <f t="shared" si="7"/>
        <v/>
      </c>
      <c r="BI5" s="35" t="str">
        <f t="shared" ref="BI5" si="8">IF(RIGHT(AK5,2)="A4",LEFT(AK5,2),"")</f>
        <v/>
      </c>
      <c r="BJ5" s="35" t="str">
        <f>IF(RIGHT(Q5,2)="A5",VALUE(LEFT(Q5,2)),"")</f>
        <v/>
      </c>
      <c r="BK5" s="35" t="str">
        <f t="shared" ref="BK5:BM5" si="9">IF(RIGHT(R5,2)="A5",VALUE(LEFT(R5,2)),"")</f>
        <v/>
      </c>
      <c r="BL5" s="35" t="str">
        <f t="shared" si="9"/>
        <v/>
      </c>
      <c r="BM5" s="35" t="str">
        <f t="shared" si="9"/>
        <v/>
      </c>
      <c r="BP5" s="35" t="str">
        <f>IF(RIGHT(AB5,2)="A3",VALUE(LEFT(AB5,2)),"")</f>
        <v/>
      </c>
      <c r="BQ5" s="35" t="str">
        <f t="shared" ref="BQ5:BS5" si="10">IF(RIGHT(AC5,2)="A3",VALUE(LEFT(AC5,2)),"")</f>
        <v/>
      </c>
      <c r="BR5" s="35" t="str">
        <f t="shared" si="10"/>
        <v/>
      </c>
      <c r="BS5" s="35" t="str">
        <f t="shared" si="10"/>
        <v/>
      </c>
      <c r="BT5" s="35" t="str">
        <f t="shared" ref="BT5" si="11">IF(RIGHT(AP5,2)="A4",LEFT(AP5,2),"")</f>
        <v/>
      </c>
      <c r="BU5" s="35" t="str">
        <f>IF(RIGHT(AB5,2)="A4",VALUE(LEFT(AB5,2)),"")</f>
        <v/>
      </c>
      <c r="BV5" s="35" t="str">
        <f t="shared" ref="BV5:BX5" si="12">IF(RIGHT(AC5,2)="A4",VALUE(LEFT(AC5,2)),"")</f>
        <v/>
      </c>
      <c r="BW5" s="35" t="str">
        <f t="shared" si="12"/>
        <v/>
      </c>
      <c r="BX5" s="35" t="str">
        <f t="shared" si="12"/>
        <v/>
      </c>
      <c r="BY5" s="35" t="str">
        <f t="shared" ref="BY5" si="13">IF(RIGHT(BA5,2)="A4",LEFT(BA5,2),"")</f>
        <v/>
      </c>
      <c r="BZ5" s="35" t="str">
        <f>IF(RIGHT(AB5,2)="A5",VALUE(LEFT(AB5,2)),"")</f>
        <v/>
      </c>
      <c r="CA5" s="35" t="str">
        <f t="shared" ref="CA5:CC5" si="14">IF(RIGHT(AC5,2)="A5",VALUE(LEFT(AC5,2)),"")</f>
        <v/>
      </c>
      <c r="CB5" s="35" t="str">
        <f t="shared" si="14"/>
        <v/>
      </c>
      <c r="CC5" s="35" t="str">
        <f t="shared" si="14"/>
        <v/>
      </c>
    </row>
    <row r="6" spans="1:81" ht="17" outlineLevel="1" x14ac:dyDescent="0.2">
      <c r="A6" s="19"/>
      <c r="B6" s="5"/>
      <c r="C6" s="19"/>
      <c r="D6" s="5"/>
      <c r="E6" s="5"/>
      <c r="F6" s="5"/>
      <c r="G6" s="5"/>
      <c r="H6" s="5"/>
      <c r="I6" s="5"/>
      <c r="J6" s="5"/>
      <c r="K6" s="5"/>
      <c r="L6" s="47"/>
      <c r="M6" s="76"/>
      <c r="N6" s="19"/>
      <c r="O6" s="5"/>
      <c r="P6" s="5"/>
      <c r="Q6" s="5"/>
      <c r="R6" s="5"/>
      <c r="S6" s="5"/>
      <c r="T6" s="5"/>
      <c r="U6" s="5"/>
      <c r="V6" s="5"/>
      <c r="W6" s="77"/>
      <c r="X6" s="61"/>
      <c r="Y6" s="5" t="s">
        <v>521</v>
      </c>
      <c r="Z6" s="5"/>
      <c r="AA6" s="5"/>
      <c r="AB6" s="5"/>
      <c r="AC6" s="5"/>
      <c r="AD6" s="5"/>
      <c r="AE6" s="5"/>
      <c r="AF6" s="5"/>
      <c r="AG6" s="5"/>
      <c r="AH6" s="5">
        <v>100</v>
      </c>
      <c r="AJ6" s="35" t="str">
        <f t="shared" ref="AJ6:AJ72" si="15">IF(RIGHT(F6,2)="A3",VALUE(LEFT(F6,2)),"")</f>
        <v/>
      </c>
      <c r="AK6" s="35" t="str">
        <f t="shared" ref="AK6:AK72" si="16">IF(RIGHT(G6,2)="A3",VALUE(LEFT(G6,2)),"")</f>
        <v/>
      </c>
      <c r="AL6" s="35" t="str">
        <f t="shared" ref="AL6:AL72" si="17">IF(RIGHT(H6,2)="A3",VALUE(LEFT(H6,2)),"")</f>
        <v/>
      </c>
      <c r="AM6" s="35" t="str">
        <f t="shared" ref="AM6:AM72" si="18">IF(RIGHT(I6,2)="A3",VALUE(LEFT(I6,2)),"")</f>
        <v/>
      </c>
      <c r="AN6" s="35" t="str">
        <f t="shared" ref="AN6:AN72" si="19">IF(RIGHT(J6,2)="A4",LEFT(J6,2),"")</f>
        <v/>
      </c>
      <c r="AO6" s="35" t="str">
        <f t="shared" ref="AO6:AO72" si="20">IF(RIGHT(F6,2)="A4",VALUE(LEFT(F6,2)),"")</f>
        <v/>
      </c>
      <c r="AP6" s="35" t="str">
        <f t="shared" ref="AP6:AP72" si="21">IF(RIGHT(G6,2)="A4",VALUE(LEFT(G6,2)),"")</f>
        <v/>
      </c>
      <c r="AQ6" s="35" t="str">
        <f t="shared" ref="AQ6:AQ72" si="22">IF(RIGHT(H6,2)="A4",VALUE(LEFT(H6,2)),"")</f>
        <v/>
      </c>
      <c r="AR6" s="35" t="str">
        <f t="shared" ref="AR6:AR72" si="23">IF(RIGHT(I6,2)="A4",VALUE(LEFT(I6,2)),"")</f>
        <v/>
      </c>
      <c r="AS6" s="35" t="str">
        <f t="shared" ref="AS6:AS83" si="24">IF(RIGHT(U6,2)="A4",LEFT(U6,2),"")</f>
        <v/>
      </c>
      <c r="AT6" s="35" t="str">
        <f t="shared" ref="AT6:AT72" si="25">IF(RIGHT(F6,2)="A5",VALUE(LEFT(F6,2)),"")</f>
        <v/>
      </c>
      <c r="AU6" s="35" t="str">
        <f t="shared" ref="AU6:AU83" si="26">IF(RIGHT(AC6,2)="A5",VALUE(LEFT(AC6,2)),"")</f>
        <v/>
      </c>
      <c r="AV6" s="35" t="str">
        <f t="shared" ref="AV6:AV83" si="27">IF(RIGHT(AD6,2)="A5",VALUE(LEFT(AD6,2)),"")</f>
        <v/>
      </c>
      <c r="AW6" s="35" t="str">
        <f t="shared" ref="AW6:AW83" si="28">IF(RIGHT(AE6,2)="A5",VALUE(LEFT(AE6,2)),"")</f>
        <v/>
      </c>
      <c r="AZ6" s="35" t="str">
        <f t="shared" ref="AZ6:AZ83" si="29">IF(RIGHT(Q6,2)="A3",VALUE(LEFT(Q6,2)),"")</f>
        <v/>
      </c>
      <c r="BA6" s="35" t="str">
        <f t="shared" ref="BA6:BA83" si="30">IF(RIGHT(R6,2)="A3",VALUE(LEFT(R6,2)),"")</f>
        <v/>
      </c>
      <c r="BB6" s="35" t="str">
        <f t="shared" ref="BB6:BB83" si="31">IF(RIGHT(S6,2)="A3",VALUE(LEFT(S6,2)),"")</f>
        <v/>
      </c>
      <c r="BC6" s="35" t="str">
        <f t="shared" ref="BC6:BC83" si="32">IF(RIGHT(T6,2)="A3",VALUE(LEFT(T6,2)),"")</f>
        <v/>
      </c>
      <c r="BD6" s="35" t="str">
        <f t="shared" ref="BD6:BD83" si="33">IF(RIGHT(Z6,2)="A4",LEFT(Z6,2),"")</f>
        <v/>
      </c>
      <c r="BE6" s="35" t="str">
        <f t="shared" ref="BE6:BE83" si="34">IF(RIGHT(Q6,2)="A4",VALUE(LEFT(Q6,2)),"")</f>
        <v/>
      </c>
      <c r="BF6" s="35" t="str">
        <f t="shared" ref="BF6:BF83" si="35">IF(RIGHT(R6,2)="A4",VALUE(LEFT(R6,2)),"")</f>
        <v/>
      </c>
      <c r="BG6" s="35" t="str">
        <f t="shared" ref="BG6:BG83" si="36">IF(RIGHT(S6,2)="A4",VALUE(LEFT(S6,2)),"")</f>
        <v/>
      </c>
      <c r="BH6" s="35" t="str">
        <f t="shared" ref="BH6:BH83" si="37">IF(RIGHT(T6,2)="A4",VALUE(LEFT(T6,2)),"")</f>
        <v/>
      </c>
      <c r="BI6" s="35" t="str">
        <f t="shared" ref="BI6:BI83" si="38">IF(RIGHT(AK6,2)="A4",LEFT(AK6,2),"")</f>
        <v/>
      </c>
      <c r="BJ6" s="35" t="str">
        <f t="shared" ref="BJ6:BJ83" si="39">IF(RIGHT(Q6,2)="A5",VALUE(LEFT(Q6,2)),"")</f>
        <v/>
      </c>
      <c r="BK6" s="35" t="str">
        <f t="shared" ref="BK6:BK83" si="40">IF(RIGHT(R6,2)="A5",VALUE(LEFT(R6,2)),"")</f>
        <v/>
      </c>
      <c r="BL6" s="35" t="str">
        <f t="shared" ref="BL6:BL83" si="41">IF(RIGHT(S6,2)="A5",VALUE(LEFT(S6,2)),"")</f>
        <v/>
      </c>
      <c r="BM6" s="35" t="str">
        <f t="shared" ref="BM6:BM83" si="42">IF(RIGHT(T6,2)="A5",VALUE(LEFT(T6,2)),"")</f>
        <v/>
      </c>
      <c r="BP6" s="35" t="str">
        <f t="shared" ref="BP6:BP14" si="43">IF(RIGHT(AB6,2)="A3",VALUE(LEFT(AB6,2)),"")</f>
        <v/>
      </c>
      <c r="BQ6" s="35" t="str">
        <f t="shared" ref="BQ6:BQ83" si="44">IF(RIGHT(AC6,2)="A3",VALUE(LEFT(AC6,2)),"")</f>
        <v/>
      </c>
      <c r="BR6" s="35" t="str">
        <f t="shared" ref="BR6:BR83" si="45">IF(RIGHT(AD6,2)="A3",VALUE(LEFT(AD6,2)),"")</f>
        <v/>
      </c>
      <c r="BS6" s="35" t="str">
        <f t="shared" ref="BS6:BS83" si="46">IF(RIGHT(AE6,2)="A3",VALUE(LEFT(AE6,2)),"")</f>
        <v/>
      </c>
      <c r="BT6" s="35" t="str">
        <f t="shared" ref="BT6:BT83" si="47">IF(RIGHT(AP6,2)="A4",LEFT(AP6,2),"")</f>
        <v/>
      </c>
      <c r="BU6" s="35" t="str">
        <f t="shared" ref="BU6:BU14" si="48">IF(RIGHT(AB6,2)="A4",VALUE(LEFT(AB6,2)),"")</f>
        <v/>
      </c>
      <c r="BV6" s="35" t="str">
        <f t="shared" ref="BV6:BV83" si="49">IF(RIGHT(AC6,2)="A4",VALUE(LEFT(AC6,2)),"")</f>
        <v/>
      </c>
      <c r="BW6" s="35" t="str">
        <f t="shared" ref="BW6:BW83" si="50">IF(RIGHT(AD6,2)="A4",VALUE(LEFT(AD6,2)),"")</f>
        <v/>
      </c>
      <c r="BX6" s="35" t="str">
        <f t="shared" ref="BX6:BX83" si="51">IF(RIGHT(AE6,2)="A4",VALUE(LEFT(AE6,2)),"")</f>
        <v/>
      </c>
      <c r="BY6" s="35" t="str">
        <f t="shared" ref="BY6:BY83" si="52">IF(RIGHT(BA6,2)="A4",LEFT(BA6,2),"")</f>
        <v/>
      </c>
      <c r="BZ6" s="35" t="str">
        <f t="shared" ref="BZ6:BZ14" si="53">IF(RIGHT(AB6,2)="A5",VALUE(LEFT(AB6,2)),"")</f>
        <v/>
      </c>
      <c r="CA6" s="35" t="str">
        <f t="shared" ref="CA6:CA83" si="54">IF(RIGHT(AC6,2)="A5",VALUE(LEFT(AC6,2)),"")</f>
        <v/>
      </c>
      <c r="CB6" s="35" t="str">
        <f t="shared" ref="CB6:CB83" si="55">IF(RIGHT(AD6,2)="A5",VALUE(LEFT(AD6,2)),"")</f>
        <v/>
      </c>
      <c r="CC6" s="35" t="str">
        <f t="shared" ref="CC6:CC83" si="56">IF(RIGHT(AE6,2)="A5",VALUE(LEFT(AE6,2)),"")</f>
        <v/>
      </c>
    </row>
    <row r="7" spans="1:81" outlineLevel="1" x14ac:dyDescent="0.2">
      <c r="A7" s="19"/>
      <c r="B7" s="5"/>
      <c r="C7" s="19"/>
      <c r="D7" s="5"/>
      <c r="E7" s="5"/>
      <c r="F7" s="5"/>
      <c r="G7" s="5"/>
      <c r="H7" s="5"/>
      <c r="I7" s="5"/>
      <c r="J7" s="5"/>
      <c r="K7" s="5"/>
      <c r="L7" s="47"/>
      <c r="M7" s="76"/>
      <c r="N7" s="19"/>
      <c r="O7" s="5"/>
      <c r="P7" s="5"/>
      <c r="Q7" s="5"/>
      <c r="R7" s="5"/>
      <c r="S7" s="5"/>
      <c r="T7" s="5"/>
      <c r="U7" s="5"/>
      <c r="V7" s="5"/>
      <c r="W7" s="77"/>
      <c r="X7" s="61"/>
      <c r="Y7" s="5"/>
      <c r="Z7" s="5"/>
      <c r="AA7" s="5"/>
      <c r="AB7" s="5"/>
      <c r="AC7" s="5"/>
      <c r="AD7" s="5"/>
      <c r="AE7" s="5"/>
      <c r="AF7" s="5"/>
      <c r="AG7" s="5"/>
      <c r="AH7" s="5"/>
      <c r="AJ7" s="35" t="str">
        <f t="shared" si="15"/>
        <v/>
      </c>
      <c r="AK7" s="35" t="str">
        <f t="shared" si="16"/>
        <v/>
      </c>
      <c r="AL7" s="35" t="str">
        <f t="shared" si="17"/>
        <v/>
      </c>
      <c r="AM7" s="35" t="str">
        <f t="shared" si="18"/>
        <v/>
      </c>
      <c r="AN7" s="35" t="str">
        <f t="shared" si="19"/>
        <v/>
      </c>
      <c r="AO7" s="35" t="str">
        <f t="shared" si="20"/>
        <v/>
      </c>
      <c r="AP7" s="35" t="str">
        <f t="shared" si="21"/>
        <v/>
      </c>
      <c r="AQ7" s="35" t="str">
        <f t="shared" si="22"/>
        <v/>
      </c>
      <c r="AR7" s="35" t="str">
        <f t="shared" si="23"/>
        <v/>
      </c>
      <c r="AS7" s="35" t="str">
        <f t="shared" si="24"/>
        <v/>
      </c>
      <c r="AT7" s="35" t="str">
        <f t="shared" si="25"/>
        <v/>
      </c>
      <c r="AU7" s="35" t="str">
        <f t="shared" si="26"/>
        <v/>
      </c>
      <c r="AV7" s="35" t="str">
        <f t="shared" si="27"/>
        <v/>
      </c>
      <c r="AW7" s="35" t="str">
        <f t="shared" si="28"/>
        <v/>
      </c>
      <c r="AZ7" s="35" t="str">
        <f t="shared" si="29"/>
        <v/>
      </c>
      <c r="BA7" s="35" t="str">
        <f t="shared" si="30"/>
        <v/>
      </c>
      <c r="BB7" s="35" t="str">
        <f t="shared" si="31"/>
        <v/>
      </c>
      <c r="BC7" s="35" t="str">
        <f t="shared" si="32"/>
        <v/>
      </c>
      <c r="BD7" s="35" t="str">
        <f t="shared" si="33"/>
        <v/>
      </c>
      <c r="BE7" s="35" t="str">
        <f t="shared" si="34"/>
        <v/>
      </c>
      <c r="BF7" s="35" t="str">
        <f t="shared" si="35"/>
        <v/>
      </c>
      <c r="BG7" s="35" t="str">
        <f t="shared" si="36"/>
        <v/>
      </c>
      <c r="BH7" s="35" t="str">
        <f t="shared" si="37"/>
        <v/>
      </c>
      <c r="BI7" s="35" t="str">
        <f t="shared" si="38"/>
        <v/>
      </c>
      <c r="BJ7" s="35" t="str">
        <f t="shared" si="39"/>
        <v/>
      </c>
      <c r="BK7" s="35" t="str">
        <f t="shared" si="40"/>
        <v/>
      </c>
      <c r="BL7" s="35" t="str">
        <f t="shared" si="41"/>
        <v/>
      </c>
      <c r="BM7" s="35" t="str">
        <f t="shared" si="42"/>
        <v/>
      </c>
      <c r="BP7" s="35" t="str">
        <f t="shared" si="43"/>
        <v/>
      </c>
      <c r="BQ7" s="35" t="str">
        <f t="shared" si="44"/>
        <v/>
      </c>
      <c r="BR7" s="35" t="str">
        <f t="shared" si="45"/>
        <v/>
      </c>
      <c r="BS7" s="35" t="str">
        <f t="shared" si="46"/>
        <v/>
      </c>
      <c r="BT7" s="35" t="str">
        <f t="shared" si="47"/>
        <v/>
      </c>
      <c r="BU7" s="35" t="str">
        <f t="shared" si="48"/>
        <v/>
      </c>
      <c r="BV7" s="35" t="str">
        <f t="shared" si="49"/>
        <v/>
      </c>
      <c r="BW7" s="35" t="str">
        <f t="shared" si="50"/>
        <v/>
      </c>
      <c r="BX7" s="35" t="str">
        <f t="shared" si="51"/>
        <v/>
      </c>
      <c r="BY7" s="35" t="str">
        <f t="shared" si="52"/>
        <v/>
      </c>
      <c r="BZ7" s="35" t="str">
        <f t="shared" si="53"/>
        <v/>
      </c>
      <c r="CA7" s="35" t="str">
        <f t="shared" si="54"/>
        <v/>
      </c>
      <c r="CB7" s="35" t="str">
        <f t="shared" si="55"/>
        <v/>
      </c>
      <c r="CC7" s="35" t="str">
        <f t="shared" si="56"/>
        <v/>
      </c>
    </row>
    <row r="8" spans="1:81" outlineLevel="1" x14ac:dyDescent="0.2">
      <c r="A8" s="19"/>
      <c r="B8" s="5"/>
      <c r="C8" s="19"/>
      <c r="D8" s="5"/>
      <c r="E8" s="5"/>
      <c r="F8" s="5"/>
      <c r="G8" s="5"/>
      <c r="H8" s="5"/>
      <c r="I8" s="5"/>
      <c r="J8" s="5"/>
      <c r="K8" s="5"/>
      <c r="L8" s="47"/>
      <c r="M8" s="76"/>
      <c r="N8" s="19"/>
      <c r="O8" s="5"/>
      <c r="P8" s="5"/>
      <c r="Q8" s="5"/>
      <c r="R8" s="5"/>
      <c r="S8" s="5"/>
      <c r="T8" s="5"/>
      <c r="U8" s="5"/>
      <c r="V8" s="5"/>
      <c r="W8" s="77"/>
      <c r="X8" s="61"/>
      <c r="Y8" s="19"/>
      <c r="Z8" s="5"/>
      <c r="AA8" s="5"/>
      <c r="AB8" s="5"/>
      <c r="AC8" s="5"/>
      <c r="AD8" s="5"/>
      <c r="AE8" s="5"/>
      <c r="AF8" s="5"/>
      <c r="AG8" s="5"/>
      <c r="AH8" s="5">
        <v>20</v>
      </c>
      <c r="AJ8" s="35" t="str">
        <f t="shared" si="15"/>
        <v/>
      </c>
      <c r="AK8" s="35" t="str">
        <f t="shared" si="16"/>
        <v/>
      </c>
      <c r="AL8" s="35" t="str">
        <f t="shared" si="17"/>
        <v/>
      </c>
      <c r="AM8" s="35" t="str">
        <f t="shared" si="18"/>
        <v/>
      </c>
      <c r="AN8" s="35" t="str">
        <f t="shared" si="19"/>
        <v/>
      </c>
      <c r="AO8" s="35" t="str">
        <f t="shared" si="20"/>
        <v/>
      </c>
      <c r="AP8" s="35" t="str">
        <f t="shared" si="21"/>
        <v/>
      </c>
      <c r="AQ8" s="35" t="str">
        <f t="shared" si="22"/>
        <v/>
      </c>
      <c r="AR8" s="35" t="str">
        <f t="shared" si="23"/>
        <v/>
      </c>
      <c r="AS8" s="35" t="str">
        <f t="shared" si="24"/>
        <v/>
      </c>
      <c r="AT8" s="35" t="str">
        <f t="shared" si="25"/>
        <v/>
      </c>
      <c r="AU8" s="35" t="str">
        <f t="shared" si="26"/>
        <v/>
      </c>
      <c r="AV8" s="35" t="str">
        <f t="shared" si="27"/>
        <v/>
      </c>
      <c r="AW8" s="35" t="str">
        <f t="shared" si="28"/>
        <v/>
      </c>
      <c r="AZ8" s="35" t="str">
        <f t="shared" si="29"/>
        <v/>
      </c>
      <c r="BA8" s="35" t="str">
        <f t="shared" si="30"/>
        <v/>
      </c>
      <c r="BB8" s="35" t="str">
        <f t="shared" si="31"/>
        <v/>
      </c>
      <c r="BC8" s="35" t="str">
        <f t="shared" si="32"/>
        <v/>
      </c>
      <c r="BD8" s="35" t="str">
        <f t="shared" si="33"/>
        <v/>
      </c>
      <c r="BE8" s="35" t="str">
        <f t="shared" si="34"/>
        <v/>
      </c>
      <c r="BF8" s="35" t="str">
        <f t="shared" si="35"/>
        <v/>
      </c>
      <c r="BG8" s="35" t="str">
        <f t="shared" si="36"/>
        <v/>
      </c>
      <c r="BH8" s="35" t="str">
        <f t="shared" si="37"/>
        <v/>
      </c>
      <c r="BI8" s="35" t="str">
        <f t="shared" si="38"/>
        <v/>
      </c>
      <c r="BJ8" s="35" t="str">
        <f t="shared" si="39"/>
        <v/>
      </c>
      <c r="BK8" s="35" t="str">
        <f t="shared" si="40"/>
        <v/>
      </c>
      <c r="BL8" s="35" t="str">
        <f t="shared" si="41"/>
        <v/>
      </c>
      <c r="BM8" s="35" t="str">
        <f t="shared" si="42"/>
        <v/>
      </c>
      <c r="BP8" s="35" t="str">
        <f t="shared" si="43"/>
        <v/>
      </c>
      <c r="BQ8" s="35" t="str">
        <f t="shared" si="44"/>
        <v/>
      </c>
      <c r="BR8" s="35" t="str">
        <f t="shared" si="45"/>
        <v/>
      </c>
      <c r="BS8" s="35" t="str">
        <f t="shared" si="46"/>
        <v/>
      </c>
      <c r="BT8" s="35" t="str">
        <f t="shared" si="47"/>
        <v/>
      </c>
      <c r="BU8" s="35" t="str">
        <f>IF(RIGHT(AB8,2)="A4",VALUE(LEFT(AB8,1)),"")</f>
        <v/>
      </c>
      <c r="BV8" s="35" t="str">
        <f t="shared" si="49"/>
        <v/>
      </c>
      <c r="BW8" s="35" t="str">
        <f t="shared" si="50"/>
        <v/>
      </c>
      <c r="BX8" s="35" t="str">
        <f t="shared" si="51"/>
        <v/>
      </c>
      <c r="BY8" s="35" t="str">
        <f t="shared" si="52"/>
        <v/>
      </c>
      <c r="BZ8" s="35" t="str">
        <f t="shared" si="53"/>
        <v/>
      </c>
      <c r="CA8" s="35" t="str">
        <f t="shared" si="54"/>
        <v/>
      </c>
      <c r="CB8" s="35" t="str">
        <f t="shared" si="55"/>
        <v/>
      </c>
      <c r="CC8" s="35" t="str">
        <f t="shared" si="56"/>
        <v/>
      </c>
    </row>
    <row r="9" spans="1:81" s="129" customFormat="1" ht="18" x14ac:dyDescent="0.2">
      <c r="A9" s="123" t="s">
        <v>170</v>
      </c>
      <c r="B9" s="123" t="s">
        <v>187</v>
      </c>
      <c r="C9" s="123" t="s">
        <v>2</v>
      </c>
      <c r="D9" s="123"/>
      <c r="E9" s="123"/>
      <c r="F9" s="123"/>
      <c r="G9" s="123"/>
      <c r="H9" s="123"/>
      <c r="I9" s="123"/>
      <c r="J9" s="123"/>
      <c r="K9" s="123"/>
      <c r="L9" s="124"/>
      <c r="M9" s="125" t="s">
        <v>273</v>
      </c>
      <c r="N9" s="123" t="s">
        <v>38</v>
      </c>
      <c r="O9" s="123"/>
      <c r="P9" s="123"/>
      <c r="Q9" s="123"/>
      <c r="R9" s="123"/>
      <c r="S9" s="123"/>
      <c r="T9" s="123"/>
      <c r="U9" s="123"/>
      <c r="V9" s="123"/>
      <c r="W9" s="126"/>
      <c r="X9" s="127" t="s">
        <v>245</v>
      </c>
      <c r="Y9" s="123" t="s">
        <v>3</v>
      </c>
      <c r="Z9" s="123"/>
      <c r="AA9" s="123"/>
      <c r="AB9" s="123"/>
      <c r="AC9" s="123"/>
      <c r="AD9" s="123"/>
      <c r="AE9" s="123"/>
      <c r="AF9" s="123"/>
      <c r="AG9" s="123"/>
      <c r="AH9" s="123"/>
      <c r="AJ9" s="35" t="str">
        <f t="shared" si="15"/>
        <v/>
      </c>
      <c r="AK9" s="35" t="str">
        <f t="shared" si="16"/>
        <v/>
      </c>
      <c r="AL9" s="35" t="str">
        <f t="shared" si="17"/>
        <v/>
      </c>
      <c r="AM9" s="35" t="str">
        <f t="shared" si="18"/>
        <v/>
      </c>
      <c r="AN9" s="35" t="str">
        <f t="shared" si="19"/>
        <v/>
      </c>
      <c r="AO9" s="35" t="str">
        <f t="shared" si="20"/>
        <v/>
      </c>
      <c r="AP9" s="35" t="str">
        <f t="shared" si="21"/>
        <v/>
      </c>
      <c r="AQ9" s="35" t="str">
        <f t="shared" si="22"/>
        <v/>
      </c>
      <c r="AR9" s="35" t="str">
        <f t="shared" si="23"/>
        <v/>
      </c>
      <c r="AS9" s="35" t="str">
        <f t="shared" si="24"/>
        <v/>
      </c>
      <c r="AT9" s="35" t="str">
        <f t="shared" si="25"/>
        <v/>
      </c>
      <c r="AU9" s="35" t="str">
        <f t="shared" si="26"/>
        <v/>
      </c>
      <c r="AV9" s="35" t="str">
        <f t="shared" si="27"/>
        <v/>
      </c>
      <c r="AW9" s="35" t="str">
        <f t="shared" si="28"/>
        <v/>
      </c>
      <c r="AX9" s="35"/>
      <c r="AY9" s="35"/>
      <c r="AZ9" s="35" t="str">
        <f t="shared" si="29"/>
        <v/>
      </c>
      <c r="BA9" s="35" t="str">
        <f t="shared" si="30"/>
        <v/>
      </c>
      <c r="BB9" s="35" t="str">
        <f t="shared" si="31"/>
        <v/>
      </c>
      <c r="BC9" s="35" t="str">
        <f t="shared" si="32"/>
        <v/>
      </c>
      <c r="BD9" s="35" t="str">
        <f t="shared" si="33"/>
        <v/>
      </c>
      <c r="BE9" s="35" t="str">
        <f t="shared" si="34"/>
        <v/>
      </c>
      <c r="BF9" s="35" t="str">
        <f t="shared" si="35"/>
        <v/>
      </c>
      <c r="BG9" s="35" t="str">
        <f t="shared" si="36"/>
        <v/>
      </c>
      <c r="BH9" s="35" t="str">
        <f t="shared" si="37"/>
        <v/>
      </c>
      <c r="BI9" s="35" t="str">
        <f t="shared" si="38"/>
        <v/>
      </c>
      <c r="BJ9" s="35" t="str">
        <f t="shared" si="39"/>
        <v/>
      </c>
      <c r="BK9" s="35" t="str">
        <f t="shared" si="40"/>
        <v/>
      </c>
      <c r="BL9" s="35" t="str">
        <f t="shared" si="41"/>
        <v/>
      </c>
      <c r="BM9" s="35" t="str">
        <f t="shared" si="42"/>
        <v/>
      </c>
      <c r="BN9" s="35"/>
      <c r="BO9" s="35"/>
      <c r="BP9" s="35" t="str">
        <f t="shared" si="43"/>
        <v/>
      </c>
      <c r="BQ9" s="35" t="str">
        <f t="shared" si="44"/>
        <v/>
      </c>
      <c r="BR9" s="35" t="str">
        <f t="shared" si="45"/>
        <v/>
      </c>
      <c r="BS9" s="35" t="str">
        <f t="shared" si="46"/>
        <v/>
      </c>
      <c r="BT9" s="35" t="str">
        <f t="shared" si="47"/>
        <v/>
      </c>
      <c r="BU9" s="35" t="str">
        <f t="shared" si="48"/>
        <v/>
      </c>
      <c r="BV9" s="35" t="str">
        <f t="shared" si="49"/>
        <v/>
      </c>
      <c r="BW9" s="35" t="str">
        <f t="shared" si="50"/>
        <v/>
      </c>
      <c r="BX9" s="35" t="str">
        <f t="shared" si="51"/>
        <v/>
      </c>
      <c r="BY9" s="35" t="str">
        <f t="shared" si="52"/>
        <v/>
      </c>
      <c r="BZ9" s="35" t="str">
        <f t="shared" si="53"/>
        <v/>
      </c>
      <c r="CA9" s="35" t="str">
        <f t="shared" si="54"/>
        <v/>
      </c>
      <c r="CB9" s="35" t="str">
        <f t="shared" si="55"/>
        <v/>
      </c>
      <c r="CC9" s="35" t="str">
        <f t="shared" si="56"/>
        <v/>
      </c>
    </row>
    <row r="10" spans="1:81" ht="17" outlineLevel="1" x14ac:dyDescent="0.2">
      <c r="A10" s="19"/>
      <c r="B10" s="5"/>
      <c r="C10" s="19" t="s">
        <v>115</v>
      </c>
      <c r="D10" s="5"/>
      <c r="E10" s="5">
        <v>40</v>
      </c>
      <c r="F10" s="5"/>
      <c r="G10" s="5"/>
      <c r="H10" s="5">
        <v>60</v>
      </c>
      <c r="I10" s="5"/>
      <c r="J10" s="5" t="s">
        <v>39</v>
      </c>
      <c r="K10" s="5"/>
      <c r="L10" s="47">
        <v>800</v>
      </c>
      <c r="M10" s="76"/>
      <c r="N10" s="19" t="s">
        <v>335</v>
      </c>
      <c r="O10" s="5"/>
      <c r="P10" s="5">
        <v>1</v>
      </c>
      <c r="Q10" s="5"/>
      <c r="R10" s="5"/>
      <c r="S10" s="5"/>
      <c r="T10" s="5"/>
      <c r="U10" s="5"/>
      <c r="V10" s="5"/>
      <c r="W10" s="77">
        <v>40</v>
      </c>
      <c r="X10" s="2"/>
      <c r="Y10" s="19"/>
      <c r="Z10" s="5"/>
      <c r="AA10" s="5"/>
      <c r="AB10" s="5"/>
      <c r="AC10" s="5"/>
      <c r="AD10" s="5"/>
      <c r="AE10" s="5"/>
      <c r="AF10" s="5"/>
      <c r="AG10" s="5"/>
      <c r="AH10" s="5"/>
      <c r="AJ10" s="35" t="str">
        <f t="shared" si="15"/>
        <v/>
      </c>
      <c r="AK10" s="35" t="str">
        <f t="shared" si="16"/>
        <v/>
      </c>
      <c r="AL10" s="35" t="str">
        <f t="shared" si="17"/>
        <v/>
      </c>
      <c r="AM10" s="35" t="str">
        <f t="shared" si="18"/>
        <v/>
      </c>
      <c r="AN10" s="35" t="str">
        <f t="shared" si="19"/>
        <v/>
      </c>
      <c r="AO10" s="35" t="str">
        <f t="shared" si="20"/>
        <v/>
      </c>
      <c r="AP10" s="35" t="str">
        <f t="shared" si="21"/>
        <v/>
      </c>
      <c r="AQ10" s="35" t="str">
        <f t="shared" si="22"/>
        <v/>
      </c>
      <c r="AR10" s="35" t="str">
        <f t="shared" si="23"/>
        <v/>
      </c>
      <c r="AS10" s="35" t="str">
        <f t="shared" si="24"/>
        <v/>
      </c>
      <c r="AT10" s="35" t="str">
        <f t="shared" si="25"/>
        <v/>
      </c>
      <c r="AU10" s="35" t="str">
        <f t="shared" si="26"/>
        <v/>
      </c>
      <c r="AV10" s="35" t="str">
        <f t="shared" si="27"/>
        <v/>
      </c>
      <c r="AW10" s="35" t="str">
        <f t="shared" si="28"/>
        <v/>
      </c>
      <c r="AZ10" s="35" t="str">
        <f t="shared" si="29"/>
        <v/>
      </c>
      <c r="BA10" s="35" t="str">
        <f t="shared" si="30"/>
        <v/>
      </c>
      <c r="BB10" s="35" t="str">
        <f t="shared" si="31"/>
        <v/>
      </c>
      <c r="BC10" s="35" t="str">
        <f t="shared" si="32"/>
        <v/>
      </c>
      <c r="BD10" s="35" t="str">
        <f t="shared" si="33"/>
        <v/>
      </c>
      <c r="BE10" s="35" t="str">
        <f t="shared" si="34"/>
        <v/>
      </c>
      <c r="BF10" s="35" t="str">
        <f t="shared" si="35"/>
        <v/>
      </c>
      <c r="BG10" s="35" t="str">
        <f t="shared" si="36"/>
        <v/>
      </c>
      <c r="BH10" s="35" t="str">
        <f t="shared" si="37"/>
        <v/>
      </c>
      <c r="BI10" s="35" t="str">
        <f t="shared" si="38"/>
        <v/>
      </c>
      <c r="BJ10" s="35" t="str">
        <f t="shared" si="39"/>
        <v/>
      </c>
      <c r="BK10" s="35" t="str">
        <f t="shared" si="40"/>
        <v/>
      </c>
      <c r="BL10" s="35" t="str">
        <f t="shared" si="41"/>
        <v/>
      </c>
      <c r="BM10" s="35" t="str">
        <f t="shared" si="42"/>
        <v/>
      </c>
      <c r="BP10" s="35" t="str">
        <f t="shared" si="43"/>
        <v/>
      </c>
      <c r="BQ10" s="35" t="str">
        <f t="shared" si="44"/>
        <v/>
      </c>
      <c r="BR10" s="35" t="str">
        <f t="shared" si="45"/>
        <v/>
      </c>
      <c r="BS10" s="35" t="str">
        <f t="shared" si="46"/>
        <v/>
      </c>
      <c r="BT10" s="35" t="str">
        <f t="shared" si="47"/>
        <v/>
      </c>
      <c r="BU10" s="35" t="str">
        <f t="shared" si="48"/>
        <v/>
      </c>
      <c r="BV10" s="35" t="str">
        <f t="shared" si="49"/>
        <v/>
      </c>
      <c r="BW10" s="35" t="str">
        <f t="shared" si="50"/>
        <v/>
      </c>
      <c r="BX10" s="35" t="str">
        <f t="shared" si="51"/>
        <v/>
      </c>
      <c r="BY10" s="35" t="str">
        <f t="shared" si="52"/>
        <v/>
      </c>
      <c r="BZ10" s="35" t="str">
        <f t="shared" si="53"/>
        <v/>
      </c>
      <c r="CA10" s="35" t="str">
        <f t="shared" si="54"/>
        <v/>
      </c>
      <c r="CB10" s="35" t="str">
        <f t="shared" si="55"/>
        <v/>
      </c>
      <c r="CC10" s="35" t="str">
        <f t="shared" si="56"/>
        <v/>
      </c>
    </row>
    <row r="11" spans="1:81" ht="17" outlineLevel="1" x14ac:dyDescent="0.2">
      <c r="A11" s="19"/>
      <c r="B11" s="5"/>
      <c r="C11" s="19"/>
      <c r="D11" s="5"/>
      <c r="E11" s="5"/>
      <c r="F11" s="5"/>
      <c r="G11" s="5"/>
      <c r="H11" s="5"/>
      <c r="I11" s="5"/>
      <c r="J11" s="5"/>
      <c r="K11" s="5"/>
      <c r="L11" s="47"/>
      <c r="M11" s="76"/>
      <c r="N11" s="19" t="s">
        <v>124</v>
      </c>
      <c r="O11" s="5"/>
      <c r="P11" s="5">
        <v>40</v>
      </c>
      <c r="Q11" s="5"/>
      <c r="R11" s="5"/>
      <c r="S11" s="5"/>
      <c r="T11" s="5"/>
      <c r="U11" s="5"/>
      <c r="V11" s="5"/>
      <c r="W11" s="77">
        <v>500</v>
      </c>
      <c r="X11" s="61"/>
      <c r="Y11" s="19"/>
      <c r="Z11" s="5"/>
      <c r="AA11" s="5"/>
      <c r="AB11" s="5"/>
      <c r="AC11" s="5"/>
      <c r="AD11" s="5"/>
      <c r="AE11" s="5"/>
      <c r="AF11" s="5"/>
      <c r="AG11" s="5"/>
      <c r="AH11" s="5"/>
      <c r="AJ11" s="35" t="str">
        <f t="shared" si="15"/>
        <v/>
      </c>
      <c r="AK11" s="35" t="str">
        <f t="shared" si="16"/>
        <v/>
      </c>
      <c r="AL11" s="35" t="str">
        <f t="shared" si="17"/>
        <v/>
      </c>
      <c r="AM11" s="35" t="str">
        <f t="shared" si="18"/>
        <v/>
      </c>
      <c r="AN11" s="35" t="str">
        <f t="shared" si="19"/>
        <v/>
      </c>
      <c r="AO11" s="35" t="str">
        <f t="shared" si="20"/>
        <v/>
      </c>
      <c r="AP11" s="35" t="str">
        <f t="shared" si="21"/>
        <v/>
      </c>
      <c r="AQ11" s="35" t="str">
        <f t="shared" si="22"/>
        <v/>
      </c>
      <c r="AR11" s="35" t="str">
        <f t="shared" si="23"/>
        <v/>
      </c>
      <c r="AS11" s="35" t="str">
        <f t="shared" si="24"/>
        <v/>
      </c>
      <c r="AT11" s="35" t="str">
        <f t="shared" si="25"/>
        <v/>
      </c>
      <c r="AU11" s="35" t="str">
        <f t="shared" si="26"/>
        <v/>
      </c>
      <c r="AV11" s="35" t="str">
        <f t="shared" si="27"/>
        <v/>
      </c>
      <c r="AW11" s="35" t="str">
        <f t="shared" si="28"/>
        <v/>
      </c>
      <c r="AZ11" s="35" t="str">
        <f t="shared" si="29"/>
        <v/>
      </c>
      <c r="BA11" s="35" t="str">
        <f t="shared" si="30"/>
        <v/>
      </c>
      <c r="BB11" s="35" t="str">
        <f t="shared" si="31"/>
        <v/>
      </c>
      <c r="BC11" s="35" t="str">
        <f t="shared" si="32"/>
        <v/>
      </c>
      <c r="BD11" s="35" t="str">
        <f t="shared" si="33"/>
        <v/>
      </c>
      <c r="BE11" s="35" t="str">
        <f t="shared" si="34"/>
        <v/>
      </c>
      <c r="BF11" s="35" t="str">
        <f t="shared" si="35"/>
        <v/>
      </c>
      <c r="BG11" s="35" t="str">
        <f t="shared" si="36"/>
        <v/>
      </c>
      <c r="BH11" s="35" t="str">
        <f t="shared" si="37"/>
        <v/>
      </c>
      <c r="BI11" s="35" t="str">
        <f t="shared" si="38"/>
        <v/>
      </c>
      <c r="BJ11" s="35" t="str">
        <f t="shared" si="39"/>
        <v/>
      </c>
      <c r="BK11" s="35" t="str">
        <f t="shared" si="40"/>
        <v/>
      </c>
      <c r="BL11" s="35" t="str">
        <f t="shared" si="41"/>
        <v/>
      </c>
      <c r="BM11" s="35" t="str">
        <f t="shared" si="42"/>
        <v/>
      </c>
      <c r="BP11" s="35" t="str">
        <f t="shared" si="43"/>
        <v/>
      </c>
      <c r="BQ11" s="35" t="str">
        <f t="shared" si="44"/>
        <v/>
      </c>
      <c r="BR11" s="35" t="str">
        <f t="shared" si="45"/>
        <v/>
      </c>
      <c r="BS11" s="35" t="str">
        <f t="shared" si="46"/>
        <v/>
      </c>
      <c r="BT11" s="35" t="str">
        <f t="shared" si="47"/>
        <v/>
      </c>
      <c r="BU11" s="35" t="str">
        <f t="shared" si="48"/>
        <v/>
      </c>
      <c r="BV11" s="35" t="str">
        <f t="shared" si="49"/>
        <v/>
      </c>
      <c r="BW11" s="35" t="str">
        <f t="shared" si="50"/>
        <v/>
      </c>
      <c r="BX11" s="35" t="str">
        <f t="shared" si="51"/>
        <v/>
      </c>
      <c r="BY11" s="35" t="str">
        <f t="shared" si="52"/>
        <v/>
      </c>
      <c r="BZ11" s="35" t="str">
        <f t="shared" si="53"/>
        <v/>
      </c>
      <c r="CA11" s="35" t="str">
        <f t="shared" si="54"/>
        <v/>
      </c>
      <c r="CB11" s="35" t="str">
        <f t="shared" si="55"/>
        <v/>
      </c>
      <c r="CC11" s="35" t="str">
        <f t="shared" si="56"/>
        <v/>
      </c>
    </row>
    <row r="12" spans="1:81" ht="17" outlineLevel="1" x14ac:dyDescent="0.2">
      <c r="A12" s="19"/>
      <c r="B12" s="5"/>
      <c r="C12" s="19"/>
      <c r="D12" s="5"/>
      <c r="E12" s="5"/>
      <c r="F12" s="5"/>
      <c r="G12" s="5"/>
      <c r="H12" s="5"/>
      <c r="I12" s="5"/>
      <c r="J12" s="5"/>
      <c r="K12" s="5"/>
      <c r="L12" s="47"/>
      <c r="M12" s="76"/>
      <c r="N12" s="19"/>
      <c r="O12" s="5"/>
      <c r="P12" s="5"/>
      <c r="Q12" s="5"/>
      <c r="R12" s="5"/>
      <c r="S12" s="5"/>
      <c r="T12" s="5"/>
      <c r="U12" s="5"/>
      <c r="V12" s="5"/>
      <c r="W12" s="77"/>
      <c r="X12" s="60" t="s">
        <v>289</v>
      </c>
      <c r="Y12" s="19" t="s">
        <v>139</v>
      </c>
      <c r="Z12" s="5">
        <v>1</v>
      </c>
      <c r="AA12" s="5"/>
      <c r="AB12" s="5" t="s">
        <v>50</v>
      </c>
      <c r="AC12" s="5"/>
      <c r="AD12" s="5"/>
      <c r="AE12" s="5"/>
      <c r="AF12" s="5"/>
      <c r="AG12" s="5"/>
      <c r="AH12" s="5"/>
      <c r="AJ12" s="35" t="str">
        <f t="shared" si="15"/>
        <v/>
      </c>
      <c r="AK12" s="35" t="str">
        <f t="shared" si="16"/>
        <v/>
      </c>
      <c r="AL12" s="35" t="str">
        <f t="shared" si="17"/>
        <v/>
      </c>
      <c r="AM12" s="35" t="str">
        <f t="shared" si="18"/>
        <v/>
      </c>
      <c r="AN12" s="35" t="str">
        <f t="shared" si="19"/>
        <v/>
      </c>
      <c r="AO12" s="35" t="str">
        <f t="shared" si="20"/>
        <v/>
      </c>
      <c r="AP12" s="35" t="str">
        <f t="shared" si="21"/>
        <v/>
      </c>
      <c r="AQ12" s="35" t="str">
        <f t="shared" si="22"/>
        <v/>
      </c>
      <c r="AR12" s="35" t="str">
        <f t="shared" si="23"/>
        <v/>
      </c>
      <c r="AS12" s="35" t="str">
        <f t="shared" si="24"/>
        <v/>
      </c>
      <c r="AT12" s="35" t="str">
        <f t="shared" si="25"/>
        <v/>
      </c>
      <c r="AU12" s="35" t="str">
        <f t="shared" si="26"/>
        <v/>
      </c>
      <c r="AV12" s="35" t="str">
        <f t="shared" si="27"/>
        <v/>
      </c>
      <c r="AW12" s="35" t="str">
        <f t="shared" si="28"/>
        <v/>
      </c>
      <c r="AZ12" s="35" t="str">
        <f t="shared" si="29"/>
        <v/>
      </c>
      <c r="BA12" s="35" t="str">
        <f t="shared" si="30"/>
        <v/>
      </c>
      <c r="BB12" s="35" t="str">
        <f t="shared" si="31"/>
        <v/>
      </c>
      <c r="BC12" s="35" t="str">
        <f t="shared" si="32"/>
        <v/>
      </c>
      <c r="BD12" s="35" t="str">
        <f t="shared" si="33"/>
        <v/>
      </c>
      <c r="BE12" s="35" t="str">
        <f t="shared" si="34"/>
        <v/>
      </c>
      <c r="BF12" s="35" t="str">
        <f t="shared" si="35"/>
        <v/>
      </c>
      <c r="BG12" s="35" t="str">
        <f t="shared" si="36"/>
        <v/>
      </c>
      <c r="BH12" s="35" t="str">
        <f t="shared" si="37"/>
        <v/>
      </c>
      <c r="BI12" s="35" t="str">
        <f t="shared" si="38"/>
        <v/>
      </c>
      <c r="BJ12" s="35" t="str">
        <f t="shared" si="39"/>
        <v/>
      </c>
      <c r="BK12" s="35" t="str">
        <f t="shared" si="40"/>
        <v/>
      </c>
      <c r="BL12" s="35" t="str">
        <f t="shared" si="41"/>
        <v/>
      </c>
      <c r="BM12" s="35" t="str">
        <f t="shared" si="42"/>
        <v/>
      </c>
      <c r="BP12" s="35" t="str">
        <f t="shared" si="43"/>
        <v/>
      </c>
      <c r="BQ12" s="35" t="str">
        <f t="shared" si="44"/>
        <v/>
      </c>
      <c r="BR12" s="35" t="str">
        <f t="shared" si="45"/>
        <v/>
      </c>
      <c r="BS12" s="35" t="str">
        <f t="shared" si="46"/>
        <v/>
      </c>
      <c r="BT12" s="35" t="str">
        <f t="shared" si="47"/>
        <v/>
      </c>
      <c r="BU12" s="35">
        <f t="shared" si="48"/>
        <v>10</v>
      </c>
      <c r="BV12" s="35" t="str">
        <f t="shared" si="49"/>
        <v/>
      </c>
      <c r="BW12" s="35" t="str">
        <f t="shared" si="50"/>
        <v/>
      </c>
      <c r="BX12" s="35" t="str">
        <f t="shared" si="51"/>
        <v/>
      </c>
      <c r="BY12" s="35" t="str">
        <f t="shared" si="52"/>
        <v/>
      </c>
      <c r="BZ12" s="35" t="str">
        <f t="shared" si="53"/>
        <v/>
      </c>
      <c r="CA12" s="35" t="str">
        <f t="shared" si="54"/>
        <v/>
      </c>
      <c r="CB12" s="35" t="str">
        <f t="shared" si="55"/>
        <v/>
      </c>
      <c r="CC12" s="35" t="str">
        <f t="shared" si="56"/>
        <v/>
      </c>
    </row>
    <row r="13" spans="1:81" outlineLevel="1" x14ac:dyDescent="0.2">
      <c r="A13" s="19"/>
      <c r="B13" s="5"/>
      <c r="C13" s="19"/>
      <c r="D13" s="5"/>
      <c r="E13" s="5"/>
      <c r="F13" s="5"/>
      <c r="G13" s="5"/>
      <c r="H13" s="5"/>
      <c r="I13" s="5"/>
      <c r="J13" s="5"/>
      <c r="K13" s="5"/>
      <c r="L13" s="47"/>
      <c r="M13" s="76"/>
      <c r="N13" s="19"/>
      <c r="O13" s="5"/>
      <c r="P13" s="5"/>
      <c r="Q13" s="5"/>
      <c r="R13" s="5"/>
      <c r="S13" s="5"/>
      <c r="T13" s="5"/>
      <c r="U13" s="5"/>
      <c r="V13" s="5"/>
      <c r="W13" s="77"/>
      <c r="X13" s="61"/>
      <c r="Y13" s="19"/>
      <c r="Z13" s="5"/>
      <c r="AA13" s="5"/>
      <c r="AB13" s="5"/>
      <c r="AC13" s="5"/>
      <c r="AD13" s="5"/>
      <c r="AE13" s="5"/>
      <c r="AF13" s="5"/>
      <c r="AG13" s="5"/>
      <c r="AH13" s="5"/>
      <c r="AJ13" s="35" t="str">
        <f t="shared" si="15"/>
        <v/>
      </c>
      <c r="AK13" s="35" t="str">
        <f t="shared" si="16"/>
        <v/>
      </c>
      <c r="AL13" s="35" t="str">
        <f t="shared" si="17"/>
        <v/>
      </c>
      <c r="AM13" s="35" t="str">
        <f t="shared" si="18"/>
        <v/>
      </c>
      <c r="AN13" s="35" t="str">
        <f t="shared" si="19"/>
        <v/>
      </c>
      <c r="AO13" s="35" t="str">
        <f t="shared" si="20"/>
        <v/>
      </c>
      <c r="AP13" s="35" t="str">
        <f t="shared" si="21"/>
        <v/>
      </c>
      <c r="AQ13" s="35" t="str">
        <f t="shared" si="22"/>
        <v/>
      </c>
      <c r="AR13" s="35" t="str">
        <f t="shared" si="23"/>
        <v/>
      </c>
      <c r="AS13" s="35" t="str">
        <f t="shared" si="24"/>
        <v/>
      </c>
      <c r="AT13" s="35" t="str">
        <f t="shared" si="25"/>
        <v/>
      </c>
      <c r="AU13" s="35" t="str">
        <f t="shared" si="26"/>
        <v/>
      </c>
      <c r="AV13" s="35" t="str">
        <f t="shared" si="27"/>
        <v/>
      </c>
      <c r="AW13" s="35" t="str">
        <f t="shared" si="28"/>
        <v/>
      </c>
      <c r="AZ13" s="35" t="str">
        <f t="shared" si="29"/>
        <v/>
      </c>
      <c r="BA13" s="35" t="str">
        <f t="shared" si="30"/>
        <v/>
      </c>
      <c r="BB13" s="35" t="str">
        <f t="shared" si="31"/>
        <v/>
      </c>
      <c r="BC13" s="35" t="str">
        <f t="shared" si="32"/>
        <v/>
      </c>
      <c r="BD13" s="35" t="str">
        <f t="shared" si="33"/>
        <v/>
      </c>
      <c r="BE13" s="35" t="str">
        <f t="shared" si="34"/>
        <v/>
      </c>
      <c r="BF13" s="35" t="str">
        <f t="shared" si="35"/>
        <v/>
      </c>
      <c r="BG13" s="35" t="str">
        <f t="shared" si="36"/>
        <v/>
      </c>
      <c r="BH13" s="35" t="str">
        <f t="shared" si="37"/>
        <v/>
      </c>
      <c r="BI13" s="35" t="str">
        <f t="shared" si="38"/>
        <v/>
      </c>
      <c r="BJ13" s="35" t="str">
        <f t="shared" si="39"/>
        <v/>
      </c>
      <c r="BK13" s="35" t="str">
        <f t="shared" si="40"/>
        <v/>
      </c>
      <c r="BL13" s="35" t="str">
        <f t="shared" si="41"/>
        <v/>
      </c>
      <c r="BM13" s="35" t="str">
        <f t="shared" si="42"/>
        <v/>
      </c>
      <c r="BP13" s="35" t="str">
        <f t="shared" si="43"/>
        <v/>
      </c>
      <c r="BQ13" s="35" t="str">
        <f t="shared" si="44"/>
        <v/>
      </c>
      <c r="BR13" s="35" t="str">
        <f t="shared" si="45"/>
        <v/>
      </c>
      <c r="BS13" s="35" t="str">
        <f t="shared" si="46"/>
        <v/>
      </c>
      <c r="BT13" s="35" t="str">
        <f t="shared" si="47"/>
        <v/>
      </c>
      <c r="BU13" s="35" t="str">
        <f t="shared" si="48"/>
        <v/>
      </c>
      <c r="BV13" s="35" t="str">
        <f t="shared" si="49"/>
        <v/>
      </c>
      <c r="BW13" s="35" t="str">
        <f t="shared" si="50"/>
        <v/>
      </c>
      <c r="BX13" s="35" t="str">
        <f t="shared" si="51"/>
        <v/>
      </c>
      <c r="BY13" s="35" t="str">
        <f t="shared" si="52"/>
        <v/>
      </c>
      <c r="BZ13" s="35" t="str">
        <f t="shared" si="53"/>
        <v/>
      </c>
      <c r="CA13" s="35" t="str">
        <f t="shared" si="54"/>
        <v/>
      </c>
      <c r="CB13" s="35" t="str">
        <f t="shared" si="55"/>
        <v/>
      </c>
      <c r="CC13" s="35" t="str">
        <f t="shared" si="56"/>
        <v/>
      </c>
    </row>
    <row r="14" spans="1:81" ht="34" outlineLevel="1" x14ac:dyDescent="0.2">
      <c r="A14" s="19"/>
      <c r="B14" s="5"/>
      <c r="C14" s="19"/>
      <c r="D14" s="5"/>
      <c r="E14" s="5"/>
      <c r="F14" s="5"/>
      <c r="G14" s="5"/>
      <c r="H14" s="5"/>
      <c r="I14" s="5"/>
      <c r="J14" s="5"/>
      <c r="K14" s="5"/>
      <c r="L14" s="47"/>
      <c r="M14" s="76"/>
      <c r="N14" s="19"/>
      <c r="O14" s="5"/>
      <c r="P14" s="5"/>
      <c r="Q14" s="5"/>
      <c r="R14" s="5"/>
      <c r="S14" s="5"/>
      <c r="T14" s="5"/>
      <c r="U14" s="5"/>
      <c r="V14" s="5"/>
      <c r="W14" s="77"/>
      <c r="X14" s="61"/>
      <c r="Y14" s="19" t="s">
        <v>133</v>
      </c>
      <c r="Z14" s="5"/>
      <c r="AA14" s="5">
        <v>1</v>
      </c>
      <c r="AB14" s="5" t="s">
        <v>30</v>
      </c>
      <c r="AC14" s="5"/>
      <c r="AD14" s="5">
        <v>15</v>
      </c>
      <c r="AE14" s="5"/>
      <c r="AF14" s="5">
        <v>600</v>
      </c>
      <c r="AG14" s="5"/>
      <c r="AH14" s="5">
        <v>160</v>
      </c>
      <c r="AJ14" s="35" t="str">
        <f t="shared" si="15"/>
        <v/>
      </c>
      <c r="AK14" s="35" t="str">
        <f t="shared" si="16"/>
        <v/>
      </c>
      <c r="AL14" s="35" t="str">
        <f t="shared" si="17"/>
        <v/>
      </c>
      <c r="AM14" s="35" t="str">
        <f t="shared" si="18"/>
        <v/>
      </c>
      <c r="AN14" s="35" t="str">
        <f t="shared" si="19"/>
        <v/>
      </c>
      <c r="AO14" s="35" t="str">
        <f t="shared" si="20"/>
        <v/>
      </c>
      <c r="AP14" s="35" t="str">
        <f t="shared" si="21"/>
        <v/>
      </c>
      <c r="AQ14" s="35" t="str">
        <f t="shared" si="22"/>
        <v/>
      </c>
      <c r="AR14" s="35" t="str">
        <f t="shared" si="23"/>
        <v/>
      </c>
      <c r="AS14" s="35" t="str">
        <f t="shared" si="24"/>
        <v/>
      </c>
      <c r="AT14" s="35" t="str">
        <f t="shared" si="25"/>
        <v/>
      </c>
      <c r="AU14" s="35" t="str">
        <f t="shared" si="26"/>
        <v/>
      </c>
      <c r="AV14" s="35" t="str">
        <f t="shared" si="27"/>
        <v/>
      </c>
      <c r="AW14" s="35" t="str">
        <f t="shared" si="28"/>
        <v/>
      </c>
      <c r="AZ14" s="35" t="str">
        <f t="shared" si="29"/>
        <v/>
      </c>
      <c r="BA14" s="35" t="str">
        <f t="shared" si="30"/>
        <v/>
      </c>
      <c r="BB14" s="35" t="str">
        <f t="shared" si="31"/>
        <v/>
      </c>
      <c r="BC14" s="35" t="str">
        <f t="shared" si="32"/>
        <v/>
      </c>
      <c r="BD14" s="35" t="str">
        <f t="shared" si="33"/>
        <v/>
      </c>
      <c r="BE14" s="35" t="str">
        <f t="shared" si="34"/>
        <v/>
      </c>
      <c r="BF14" s="35" t="str">
        <f t="shared" si="35"/>
        <v/>
      </c>
      <c r="BG14" s="35" t="str">
        <f t="shared" si="36"/>
        <v/>
      </c>
      <c r="BH14" s="35" t="str">
        <f t="shared" si="37"/>
        <v/>
      </c>
      <c r="BI14" s="35" t="str">
        <f t="shared" si="38"/>
        <v/>
      </c>
      <c r="BJ14" s="35" t="str">
        <f t="shared" si="39"/>
        <v/>
      </c>
      <c r="BK14" s="35" t="str">
        <f t="shared" si="40"/>
        <v/>
      </c>
      <c r="BL14" s="35" t="str">
        <f t="shared" si="41"/>
        <v/>
      </c>
      <c r="BM14" s="35" t="str">
        <f t="shared" si="42"/>
        <v/>
      </c>
      <c r="BP14" s="35" t="str">
        <f t="shared" si="43"/>
        <v/>
      </c>
      <c r="BQ14" s="35" t="str">
        <f t="shared" si="44"/>
        <v/>
      </c>
      <c r="BR14" s="35" t="str">
        <f t="shared" si="45"/>
        <v/>
      </c>
      <c r="BS14" s="35" t="str">
        <f t="shared" si="46"/>
        <v/>
      </c>
      <c r="BT14" s="35" t="str">
        <f t="shared" si="47"/>
        <v/>
      </c>
      <c r="BU14" s="35">
        <f t="shared" si="48"/>
        <v>20</v>
      </c>
      <c r="BV14" s="35" t="str">
        <f t="shared" si="49"/>
        <v/>
      </c>
      <c r="BW14" s="35" t="str">
        <f t="shared" si="50"/>
        <v/>
      </c>
      <c r="BX14" s="35" t="str">
        <f t="shared" si="51"/>
        <v/>
      </c>
      <c r="BY14" s="35" t="str">
        <f t="shared" si="52"/>
        <v/>
      </c>
      <c r="BZ14" s="35" t="str">
        <f t="shared" si="53"/>
        <v/>
      </c>
      <c r="CA14" s="35" t="str">
        <f t="shared" si="54"/>
        <v/>
      </c>
      <c r="CB14" s="35" t="str">
        <f t="shared" si="55"/>
        <v/>
      </c>
      <c r="CC14" s="35" t="str">
        <f t="shared" si="56"/>
        <v/>
      </c>
    </row>
    <row r="15" spans="1:81" ht="17" outlineLevel="1" x14ac:dyDescent="0.2">
      <c r="A15" s="19"/>
      <c r="B15" s="5"/>
      <c r="C15" s="19"/>
      <c r="D15" s="5"/>
      <c r="E15" s="5"/>
      <c r="F15" s="5"/>
      <c r="G15" s="5"/>
      <c r="H15" s="5"/>
      <c r="I15" s="5"/>
      <c r="J15" s="5"/>
      <c r="K15" s="5"/>
      <c r="L15" s="47"/>
      <c r="M15" s="76"/>
      <c r="N15" s="19"/>
      <c r="O15" s="5"/>
      <c r="P15" s="5"/>
      <c r="Q15" s="5"/>
      <c r="R15" s="5"/>
      <c r="S15" s="5"/>
      <c r="T15" s="5"/>
      <c r="U15" s="5"/>
      <c r="V15" s="5"/>
      <c r="W15" s="77"/>
      <c r="X15" s="61"/>
      <c r="Y15" s="19" t="s">
        <v>506</v>
      </c>
      <c r="Z15" s="5"/>
      <c r="AA15" s="5">
        <v>1</v>
      </c>
      <c r="AB15" s="5" t="s">
        <v>406</v>
      </c>
      <c r="AC15" s="5"/>
      <c r="AD15" s="5"/>
      <c r="AE15" s="5"/>
      <c r="AF15" s="5"/>
      <c r="AG15" s="5"/>
      <c r="AH15" s="5"/>
      <c r="AJ15" s="35" t="str">
        <f t="shared" si="15"/>
        <v/>
      </c>
      <c r="AK15" s="35" t="str">
        <f t="shared" si="16"/>
        <v/>
      </c>
      <c r="AL15" s="35" t="str">
        <f t="shared" si="17"/>
        <v/>
      </c>
      <c r="AM15" s="35" t="str">
        <f t="shared" si="18"/>
        <v/>
      </c>
      <c r="AN15" s="35" t="str">
        <f t="shared" si="19"/>
        <v/>
      </c>
      <c r="AO15" s="35" t="str">
        <f t="shared" si="20"/>
        <v/>
      </c>
      <c r="AP15" s="35" t="str">
        <f t="shared" si="21"/>
        <v/>
      </c>
      <c r="AQ15" s="35" t="str">
        <f t="shared" si="22"/>
        <v/>
      </c>
      <c r="AR15" s="35" t="str">
        <f t="shared" si="23"/>
        <v/>
      </c>
      <c r="AS15" s="35" t="str">
        <f t="shared" si="24"/>
        <v/>
      </c>
      <c r="AT15" s="35" t="str">
        <f t="shared" si="25"/>
        <v/>
      </c>
      <c r="AU15" s="35" t="str">
        <f t="shared" si="26"/>
        <v/>
      </c>
      <c r="AV15" s="35" t="str">
        <f t="shared" si="27"/>
        <v/>
      </c>
      <c r="AW15" s="35" t="str">
        <f t="shared" si="28"/>
        <v/>
      </c>
      <c r="AZ15" s="35" t="str">
        <f t="shared" si="29"/>
        <v/>
      </c>
      <c r="BA15" s="35" t="str">
        <f t="shared" si="30"/>
        <v/>
      </c>
      <c r="BB15" s="35" t="str">
        <f t="shared" si="31"/>
        <v/>
      </c>
      <c r="BC15" s="35" t="str">
        <f t="shared" si="32"/>
        <v/>
      </c>
      <c r="BD15" s="35" t="str">
        <f t="shared" si="33"/>
        <v/>
      </c>
      <c r="BE15" s="35" t="str">
        <f t="shared" si="34"/>
        <v/>
      </c>
      <c r="BF15" s="35" t="str">
        <f t="shared" si="35"/>
        <v/>
      </c>
      <c r="BG15" s="35" t="str">
        <f t="shared" si="36"/>
        <v/>
      </c>
      <c r="BH15" s="35" t="str">
        <f t="shared" si="37"/>
        <v/>
      </c>
      <c r="BI15" s="35" t="str">
        <f t="shared" si="38"/>
        <v/>
      </c>
      <c r="BJ15" s="35" t="str">
        <f t="shared" si="39"/>
        <v/>
      </c>
      <c r="BK15" s="35" t="str">
        <f t="shared" si="40"/>
        <v/>
      </c>
      <c r="BL15" s="35" t="str">
        <f t="shared" si="41"/>
        <v/>
      </c>
      <c r="BM15" s="35" t="str">
        <f t="shared" si="42"/>
        <v/>
      </c>
      <c r="BP15" s="35" t="str">
        <f t="shared" ref="BP15:BP22" si="57">IF(RIGHT(AB15,2)="A3",VALUE(LEFT(AB15,2)),"")</f>
        <v/>
      </c>
      <c r="BQ15" s="35" t="str">
        <f t="shared" si="44"/>
        <v/>
      </c>
      <c r="BR15" s="35" t="str">
        <f t="shared" si="45"/>
        <v/>
      </c>
      <c r="BS15" s="35" t="str">
        <f t="shared" si="46"/>
        <v/>
      </c>
      <c r="BT15" s="35" t="str">
        <f t="shared" si="47"/>
        <v/>
      </c>
      <c r="BU15" s="35">
        <f>IF(RIGHT(AB15,2)="A4",VALUE(LEFT(AB15,2)),"")</f>
        <v>45</v>
      </c>
      <c r="BV15" s="35" t="str">
        <f t="shared" si="49"/>
        <v/>
      </c>
      <c r="BW15" s="35" t="str">
        <f t="shared" si="50"/>
        <v/>
      </c>
      <c r="BX15" s="35" t="str">
        <f t="shared" si="51"/>
        <v/>
      </c>
      <c r="BY15" s="35" t="str">
        <f t="shared" si="52"/>
        <v/>
      </c>
      <c r="BZ15" s="35" t="str">
        <f t="shared" ref="BZ15:BZ22" si="58">IF(RIGHT(AB15,2)="A5",VALUE(LEFT(AB15,2)),"")</f>
        <v/>
      </c>
      <c r="CA15" s="35" t="str">
        <f t="shared" si="54"/>
        <v/>
      </c>
      <c r="CB15" s="35" t="str">
        <f t="shared" si="55"/>
        <v/>
      </c>
      <c r="CC15" s="35" t="str">
        <f t="shared" si="56"/>
        <v/>
      </c>
    </row>
    <row r="16" spans="1:81" outlineLevel="1" x14ac:dyDescent="0.2">
      <c r="A16" s="19"/>
      <c r="B16" s="5"/>
      <c r="C16" s="19"/>
      <c r="D16" s="5"/>
      <c r="E16" s="5"/>
      <c r="F16" s="5"/>
      <c r="G16" s="5"/>
      <c r="H16" s="5"/>
      <c r="I16" s="5"/>
      <c r="J16" s="5"/>
      <c r="K16" s="5"/>
      <c r="L16" s="47"/>
      <c r="M16" s="76"/>
      <c r="N16" s="19"/>
      <c r="O16" s="5"/>
      <c r="P16" s="5"/>
      <c r="Q16" s="5"/>
      <c r="R16" s="5"/>
      <c r="S16" s="5"/>
      <c r="T16" s="5"/>
      <c r="U16" s="5"/>
      <c r="V16" s="5"/>
      <c r="W16" s="77"/>
      <c r="X16" s="61"/>
      <c r="Y16" s="19"/>
      <c r="Z16" s="5"/>
      <c r="AA16" s="5"/>
      <c r="AB16" s="5"/>
      <c r="AC16" s="5"/>
      <c r="AD16" s="5"/>
      <c r="AE16" s="5"/>
      <c r="AF16" s="5"/>
      <c r="AG16" s="5"/>
      <c r="AH16" s="5"/>
      <c r="AJ16" s="35" t="str">
        <f t="shared" si="15"/>
        <v/>
      </c>
      <c r="AK16" s="35" t="str">
        <f t="shared" si="16"/>
        <v/>
      </c>
      <c r="AL16" s="35" t="str">
        <f t="shared" si="17"/>
        <v/>
      </c>
      <c r="AM16" s="35" t="str">
        <f t="shared" si="18"/>
        <v/>
      </c>
      <c r="AN16" s="35" t="str">
        <f t="shared" si="19"/>
        <v/>
      </c>
      <c r="AO16" s="35" t="str">
        <f t="shared" si="20"/>
        <v/>
      </c>
      <c r="AP16" s="35" t="str">
        <f t="shared" si="21"/>
        <v/>
      </c>
      <c r="AQ16" s="35" t="str">
        <f t="shared" si="22"/>
        <v/>
      </c>
      <c r="AR16" s="35" t="str">
        <f t="shared" si="23"/>
        <v/>
      </c>
      <c r="AS16" s="35" t="str">
        <f t="shared" si="24"/>
        <v/>
      </c>
      <c r="AT16" s="35" t="str">
        <f t="shared" si="25"/>
        <v/>
      </c>
      <c r="AU16" s="35" t="str">
        <f t="shared" si="26"/>
        <v/>
      </c>
      <c r="AV16" s="35" t="str">
        <f t="shared" si="27"/>
        <v/>
      </c>
      <c r="AW16" s="35" t="str">
        <f t="shared" si="28"/>
        <v/>
      </c>
      <c r="AZ16" s="35" t="str">
        <f t="shared" si="29"/>
        <v/>
      </c>
      <c r="BA16" s="35" t="str">
        <f t="shared" si="30"/>
        <v/>
      </c>
      <c r="BB16" s="35" t="str">
        <f t="shared" si="31"/>
        <v/>
      </c>
      <c r="BC16" s="35" t="str">
        <f t="shared" si="32"/>
        <v/>
      </c>
      <c r="BD16" s="35" t="str">
        <f t="shared" si="33"/>
        <v/>
      </c>
      <c r="BE16" s="35" t="str">
        <f t="shared" si="34"/>
        <v/>
      </c>
      <c r="BF16" s="35" t="str">
        <f t="shared" si="35"/>
        <v/>
      </c>
      <c r="BG16" s="35" t="str">
        <f t="shared" si="36"/>
        <v/>
      </c>
      <c r="BH16" s="35" t="str">
        <f t="shared" si="37"/>
        <v/>
      </c>
      <c r="BI16" s="35" t="str">
        <f t="shared" si="38"/>
        <v/>
      </c>
      <c r="BJ16" s="35" t="str">
        <f t="shared" si="39"/>
        <v/>
      </c>
      <c r="BK16" s="35" t="str">
        <f t="shared" si="40"/>
        <v/>
      </c>
      <c r="BL16" s="35" t="str">
        <f t="shared" si="41"/>
        <v/>
      </c>
      <c r="BM16" s="35" t="str">
        <f t="shared" si="42"/>
        <v/>
      </c>
      <c r="BP16" s="35" t="str">
        <f t="shared" si="57"/>
        <v/>
      </c>
      <c r="BQ16" s="35" t="str">
        <f t="shared" si="44"/>
        <v/>
      </c>
      <c r="BR16" s="35" t="str">
        <f t="shared" si="45"/>
        <v/>
      </c>
      <c r="BS16" s="35" t="str">
        <f t="shared" si="46"/>
        <v/>
      </c>
      <c r="BT16" s="35" t="str">
        <f t="shared" si="47"/>
        <v/>
      </c>
      <c r="BU16" s="35" t="str">
        <f>IF(RIGHT(AB16,2)="A4",VALUE(LEFT(AB16,1)),"")</f>
        <v/>
      </c>
      <c r="BV16" s="35" t="str">
        <f t="shared" si="49"/>
        <v/>
      </c>
      <c r="BW16" s="35" t="str">
        <f t="shared" si="50"/>
        <v/>
      </c>
      <c r="BX16" s="35" t="str">
        <f t="shared" si="51"/>
        <v/>
      </c>
      <c r="BY16" s="35" t="str">
        <f t="shared" si="52"/>
        <v/>
      </c>
      <c r="BZ16" s="35" t="str">
        <f t="shared" si="58"/>
        <v/>
      </c>
      <c r="CA16" s="35" t="str">
        <f t="shared" si="54"/>
        <v/>
      </c>
      <c r="CB16" s="35" t="str">
        <f t="shared" si="55"/>
        <v/>
      </c>
      <c r="CC16" s="35" t="str">
        <f t="shared" si="56"/>
        <v/>
      </c>
    </row>
    <row r="17" spans="1:81" ht="17" outlineLevel="1" x14ac:dyDescent="0.2">
      <c r="A17" s="19"/>
      <c r="B17" s="5"/>
      <c r="C17" s="19"/>
      <c r="D17" s="5"/>
      <c r="E17" s="5"/>
      <c r="F17" s="5"/>
      <c r="G17" s="5"/>
      <c r="H17" s="5"/>
      <c r="I17" s="5"/>
      <c r="J17" s="5"/>
      <c r="K17" s="5"/>
      <c r="L17" s="47"/>
      <c r="M17" s="76"/>
      <c r="N17" s="19"/>
      <c r="O17" s="5"/>
      <c r="P17" s="5"/>
      <c r="Q17" s="5"/>
      <c r="R17" s="5"/>
      <c r="S17" s="5"/>
      <c r="T17" s="5"/>
      <c r="U17" s="5"/>
      <c r="V17" s="5"/>
      <c r="W17" s="77"/>
      <c r="X17" s="61"/>
      <c r="Y17" s="19" t="s">
        <v>135</v>
      </c>
      <c r="Z17" s="5"/>
      <c r="AA17" s="5">
        <v>1</v>
      </c>
      <c r="AB17" s="5" t="s">
        <v>52</v>
      </c>
      <c r="AC17" s="5"/>
      <c r="AD17" s="5">
        <v>7</v>
      </c>
      <c r="AE17" s="5"/>
      <c r="AF17" s="5">
        <v>280</v>
      </c>
      <c r="AG17" s="5"/>
      <c r="AH17" s="5"/>
      <c r="AJ17" s="35" t="str">
        <f t="shared" si="15"/>
        <v/>
      </c>
      <c r="AK17" s="35" t="str">
        <f t="shared" si="16"/>
        <v/>
      </c>
      <c r="AL17" s="35" t="str">
        <f t="shared" si="17"/>
        <v/>
      </c>
      <c r="AM17" s="35" t="str">
        <f t="shared" si="18"/>
        <v/>
      </c>
      <c r="AN17" s="35" t="str">
        <f t="shared" si="19"/>
        <v/>
      </c>
      <c r="AO17" s="35" t="str">
        <f t="shared" si="20"/>
        <v/>
      </c>
      <c r="AP17" s="35" t="str">
        <f t="shared" si="21"/>
        <v/>
      </c>
      <c r="AQ17" s="35" t="str">
        <f t="shared" si="22"/>
        <v/>
      </c>
      <c r="AR17" s="35" t="str">
        <f t="shared" si="23"/>
        <v/>
      </c>
      <c r="AS17" s="35" t="str">
        <f t="shared" si="24"/>
        <v/>
      </c>
      <c r="AT17" s="35" t="str">
        <f t="shared" si="25"/>
        <v/>
      </c>
      <c r="AU17" s="35" t="str">
        <f t="shared" si="26"/>
        <v/>
      </c>
      <c r="AV17" s="35" t="str">
        <f t="shared" si="27"/>
        <v/>
      </c>
      <c r="AW17" s="35" t="str">
        <f t="shared" si="28"/>
        <v/>
      </c>
      <c r="AZ17" s="35" t="str">
        <f t="shared" si="29"/>
        <v/>
      </c>
      <c r="BA17" s="35" t="str">
        <f t="shared" si="30"/>
        <v/>
      </c>
      <c r="BB17" s="35" t="str">
        <f t="shared" si="31"/>
        <v/>
      </c>
      <c r="BC17" s="35" t="str">
        <f t="shared" si="32"/>
        <v/>
      </c>
      <c r="BD17" s="35" t="str">
        <f t="shared" si="33"/>
        <v/>
      </c>
      <c r="BE17" s="35" t="str">
        <f t="shared" si="34"/>
        <v/>
      </c>
      <c r="BF17" s="35" t="str">
        <f t="shared" si="35"/>
        <v/>
      </c>
      <c r="BG17" s="35" t="str">
        <f t="shared" si="36"/>
        <v/>
      </c>
      <c r="BH17" s="35" t="str">
        <f t="shared" si="37"/>
        <v/>
      </c>
      <c r="BI17" s="35" t="str">
        <f t="shared" si="38"/>
        <v/>
      </c>
      <c r="BJ17" s="35" t="str">
        <f t="shared" si="39"/>
        <v/>
      </c>
      <c r="BK17" s="35" t="str">
        <f t="shared" si="40"/>
        <v/>
      </c>
      <c r="BL17" s="35" t="str">
        <f t="shared" si="41"/>
        <v/>
      </c>
      <c r="BM17" s="35" t="str">
        <f t="shared" si="42"/>
        <v/>
      </c>
      <c r="BP17" s="35" t="str">
        <f t="shared" si="57"/>
        <v/>
      </c>
      <c r="BQ17" s="35" t="str">
        <f t="shared" si="44"/>
        <v/>
      </c>
      <c r="BR17" s="35" t="str">
        <f t="shared" si="45"/>
        <v/>
      </c>
      <c r="BS17" s="35" t="str">
        <f t="shared" si="46"/>
        <v/>
      </c>
      <c r="BT17" s="35" t="str">
        <f t="shared" si="47"/>
        <v/>
      </c>
      <c r="BU17" s="35">
        <f t="shared" ref="BU17:BU22" si="59">IF(RIGHT(AB17,2)="A4",VALUE(LEFT(AB17,2)),"")</f>
        <v>40</v>
      </c>
      <c r="BV17" s="35" t="str">
        <f t="shared" si="49"/>
        <v/>
      </c>
      <c r="BW17" s="35" t="str">
        <f t="shared" si="50"/>
        <v/>
      </c>
      <c r="BX17" s="35" t="str">
        <f t="shared" si="51"/>
        <v/>
      </c>
      <c r="BY17" s="35" t="str">
        <f t="shared" si="52"/>
        <v/>
      </c>
      <c r="BZ17" s="35" t="str">
        <f t="shared" si="58"/>
        <v/>
      </c>
      <c r="CA17" s="35" t="str">
        <f t="shared" si="54"/>
        <v/>
      </c>
      <c r="CB17" s="35" t="str">
        <f t="shared" si="55"/>
        <v/>
      </c>
      <c r="CC17" s="35" t="str">
        <f t="shared" si="56"/>
        <v/>
      </c>
    </row>
    <row r="18" spans="1:81" ht="17" outlineLevel="1" x14ac:dyDescent="0.2">
      <c r="A18" s="19"/>
      <c r="B18" s="5"/>
      <c r="C18" s="19"/>
      <c r="D18" s="5"/>
      <c r="E18" s="5"/>
      <c r="F18" s="5"/>
      <c r="G18" s="5"/>
      <c r="H18" s="5"/>
      <c r="I18" s="5"/>
      <c r="J18" s="5"/>
      <c r="K18" s="5"/>
      <c r="L18" s="47"/>
      <c r="M18" s="76"/>
      <c r="N18" s="19"/>
      <c r="O18" s="5"/>
      <c r="P18" s="5"/>
      <c r="Q18" s="5"/>
      <c r="R18" s="5"/>
      <c r="S18" s="5"/>
      <c r="T18" s="5"/>
      <c r="U18" s="5"/>
      <c r="V18" s="5"/>
      <c r="W18" s="77"/>
      <c r="X18" s="61" t="s">
        <v>287</v>
      </c>
      <c r="Y18" s="19" t="s">
        <v>630</v>
      </c>
      <c r="Z18" s="5">
        <v>1</v>
      </c>
      <c r="AA18" s="5"/>
      <c r="AB18" s="5" t="s">
        <v>22</v>
      </c>
      <c r="AC18" s="5"/>
      <c r="AD18" s="5"/>
      <c r="AE18" s="5"/>
      <c r="AF18" s="5"/>
      <c r="AG18" s="5"/>
      <c r="AH18" s="5"/>
      <c r="AJ18" s="35" t="str">
        <f t="shared" si="15"/>
        <v/>
      </c>
      <c r="AK18" s="35" t="str">
        <f t="shared" si="16"/>
        <v/>
      </c>
      <c r="AL18" s="35" t="str">
        <f t="shared" si="17"/>
        <v/>
      </c>
      <c r="AM18" s="35" t="str">
        <f t="shared" si="18"/>
        <v/>
      </c>
      <c r="AN18" s="35" t="str">
        <f t="shared" si="19"/>
        <v/>
      </c>
      <c r="AO18" s="35" t="str">
        <f t="shared" si="20"/>
        <v/>
      </c>
      <c r="AP18" s="35" t="str">
        <f t="shared" si="21"/>
        <v/>
      </c>
      <c r="AQ18" s="35" t="str">
        <f t="shared" si="22"/>
        <v/>
      </c>
      <c r="AR18" s="35" t="str">
        <f t="shared" si="23"/>
        <v/>
      </c>
      <c r="AS18" s="35" t="str">
        <f t="shared" si="24"/>
        <v/>
      </c>
      <c r="AT18" s="35" t="str">
        <f t="shared" si="25"/>
        <v/>
      </c>
      <c r="AU18" s="35" t="str">
        <f t="shared" si="26"/>
        <v/>
      </c>
      <c r="AV18" s="35" t="str">
        <f t="shared" si="27"/>
        <v/>
      </c>
      <c r="AW18" s="35" t="str">
        <f t="shared" si="28"/>
        <v/>
      </c>
      <c r="AZ18" s="35" t="str">
        <f t="shared" si="29"/>
        <v/>
      </c>
      <c r="BA18" s="35" t="str">
        <f t="shared" si="30"/>
        <v/>
      </c>
      <c r="BB18" s="35" t="str">
        <f t="shared" si="31"/>
        <v/>
      </c>
      <c r="BC18" s="35" t="str">
        <f t="shared" si="32"/>
        <v/>
      </c>
      <c r="BD18" s="35" t="str">
        <f t="shared" si="33"/>
        <v/>
      </c>
      <c r="BE18" s="35" t="str">
        <f t="shared" si="34"/>
        <v/>
      </c>
      <c r="BF18" s="35" t="str">
        <f t="shared" si="35"/>
        <v/>
      </c>
      <c r="BG18" s="35" t="str">
        <f t="shared" si="36"/>
        <v/>
      </c>
      <c r="BH18" s="35" t="str">
        <f t="shared" si="37"/>
        <v/>
      </c>
      <c r="BI18" s="35" t="str">
        <f t="shared" si="38"/>
        <v/>
      </c>
      <c r="BJ18" s="35" t="str">
        <f t="shared" si="39"/>
        <v/>
      </c>
      <c r="BK18" s="35" t="str">
        <f t="shared" si="40"/>
        <v/>
      </c>
      <c r="BL18" s="35" t="str">
        <f t="shared" si="41"/>
        <v/>
      </c>
      <c r="BM18" s="35" t="str">
        <f t="shared" si="42"/>
        <v/>
      </c>
      <c r="BP18" s="35" t="str">
        <f t="shared" si="57"/>
        <v/>
      </c>
      <c r="BQ18" s="35" t="str">
        <f t="shared" si="44"/>
        <v/>
      </c>
      <c r="BR18" s="35" t="str">
        <f t="shared" si="45"/>
        <v/>
      </c>
      <c r="BS18" s="35" t="str">
        <f t="shared" si="46"/>
        <v/>
      </c>
      <c r="BT18" s="35" t="str">
        <f t="shared" si="47"/>
        <v/>
      </c>
      <c r="BU18" s="35">
        <f t="shared" si="59"/>
        <v>30</v>
      </c>
      <c r="BV18" s="35" t="str">
        <f t="shared" si="49"/>
        <v/>
      </c>
      <c r="BW18" s="35" t="str">
        <f t="shared" si="50"/>
        <v/>
      </c>
      <c r="BX18" s="35" t="str">
        <f t="shared" si="51"/>
        <v/>
      </c>
      <c r="BY18" s="35" t="str">
        <f t="shared" si="52"/>
        <v/>
      </c>
      <c r="BZ18" s="35" t="str">
        <f t="shared" si="58"/>
        <v/>
      </c>
      <c r="CA18" s="35" t="str">
        <f t="shared" si="54"/>
        <v/>
      </c>
      <c r="CB18" s="35" t="str">
        <f t="shared" si="55"/>
        <v/>
      </c>
      <c r="CC18" s="35" t="str">
        <f t="shared" si="56"/>
        <v/>
      </c>
    </row>
    <row r="19" spans="1:81" ht="17" outlineLevel="1" x14ac:dyDescent="0.2">
      <c r="A19" s="19"/>
      <c r="B19" s="5"/>
      <c r="C19" s="19"/>
      <c r="D19" s="5"/>
      <c r="E19" s="5"/>
      <c r="F19" s="5"/>
      <c r="G19" s="5"/>
      <c r="H19" s="5"/>
      <c r="I19" s="5"/>
      <c r="J19" s="5"/>
      <c r="K19" s="5"/>
      <c r="L19" s="47"/>
      <c r="M19" s="76"/>
      <c r="N19" s="19"/>
      <c r="O19" s="5"/>
      <c r="P19" s="5"/>
      <c r="Q19" s="5"/>
      <c r="R19" s="5"/>
      <c r="S19" s="5"/>
      <c r="T19" s="5"/>
      <c r="U19" s="5"/>
      <c r="V19" s="5"/>
      <c r="W19" s="77"/>
      <c r="X19" s="60" t="s">
        <v>290</v>
      </c>
      <c r="Y19" s="19" t="s">
        <v>58</v>
      </c>
      <c r="Z19" s="5"/>
      <c r="AA19" s="5"/>
      <c r="AB19" s="5"/>
      <c r="AC19" s="5"/>
      <c r="AD19" s="5"/>
      <c r="AE19" s="5"/>
      <c r="AF19" s="5"/>
      <c r="AG19" s="5"/>
      <c r="AH19" s="5"/>
      <c r="AJ19" s="35" t="str">
        <f t="shared" si="15"/>
        <v/>
      </c>
      <c r="AK19" s="35" t="str">
        <f t="shared" si="16"/>
        <v/>
      </c>
      <c r="AL19" s="35" t="str">
        <f t="shared" si="17"/>
        <v/>
      </c>
      <c r="AM19" s="35" t="str">
        <f t="shared" si="18"/>
        <v/>
      </c>
      <c r="AN19" s="35" t="str">
        <f t="shared" si="19"/>
        <v/>
      </c>
      <c r="AO19" s="35" t="str">
        <f t="shared" si="20"/>
        <v/>
      </c>
      <c r="AP19" s="35" t="str">
        <f t="shared" si="21"/>
        <v/>
      </c>
      <c r="AQ19" s="35" t="str">
        <f t="shared" si="22"/>
        <v/>
      </c>
      <c r="AR19" s="35" t="str">
        <f t="shared" si="23"/>
        <v/>
      </c>
      <c r="AS19" s="35" t="str">
        <f t="shared" si="24"/>
        <v/>
      </c>
      <c r="AT19" s="35" t="str">
        <f t="shared" si="25"/>
        <v/>
      </c>
      <c r="AU19" s="35" t="str">
        <f t="shared" si="26"/>
        <v/>
      </c>
      <c r="AV19" s="35" t="str">
        <f t="shared" si="27"/>
        <v/>
      </c>
      <c r="AW19" s="35" t="str">
        <f t="shared" si="28"/>
        <v/>
      </c>
      <c r="AZ19" s="35" t="str">
        <f t="shared" si="29"/>
        <v/>
      </c>
      <c r="BA19" s="35" t="str">
        <f t="shared" si="30"/>
        <v/>
      </c>
      <c r="BB19" s="35" t="str">
        <f t="shared" si="31"/>
        <v/>
      </c>
      <c r="BC19" s="35" t="str">
        <f t="shared" si="32"/>
        <v/>
      </c>
      <c r="BD19" s="35" t="str">
        <f t="shared" si="33"/>
        <v/>
      </c>
      <c r="BE19" s="35" t="str">
        <f t="shared" si="34"/>
        <v/>
      </c>
      <c r="BF19" s="35" t="str">
        <f t="shared" si="35"/>
        <v/>
      </c>
      <c r="BG19" s="35" t="str">
        <f t="shared" si="36"/>
        <v/>
      </c>
      <c r="BH19" s="35" t="str">
        <f t="shared" si="37"/>
        <v/>
      </c>
      <c r="BI19" s="35" t="str">
        <f t="shared" si="38"/>
        <v/>
      </c>
      <c r="BJ19" s="35" t="str">
        <f t="shared" si="39"/>
        <v/>
      </c>
      <c r="BK19" s="35" t="str">
        <f t="shared" si="40"/>
        <v/>
      </c>
      <c r="BL19" s="35" t="str">
        <f t="shared" si="41"/>
        <v/>
      </c>
      <c r="BM19" s="35" t="str">
        <f t="shared" si="42"/>
        <v/>
      </c>
      <c r="BP19" s="35" t="str">
        <f t="shared" si="57"/>
        <v/>
      </c>
      <c r="BQ19" s="35" t="str">
        <f t="shared" si="44"/>
        <v/>
      </c>
      <c r="BR19" s="35" t="str">
        <f t="shared" si="45"/>
        <v/>
      </c>
      <c r="BS19" s="35" t="str">
        <f t="shared" si="46"/>
        <v/>
      </c>
      <c r="BT19" s="35" t="str">
        <f t="shared" si="47"/>
        <v/>
      </c>
      <c r="BU19" s="35" t="str">
        <f t="shared" si="59"/>
        <v/>
      </c>
      <c r="BV19" s="35" t="str">
        <f t="shared" si="49"/>
        <v/>
      </c>
      <c r="BW19" s="35" t="str">
        <f t="shared" si="50"/>
        <v/>
      </c>
      <c r="BX19" s="35" t="str">
        <f t="shared" si="51"/>
        <v/>
      </c>
      <c r="BY19" s="35" t="str">
        <f t="shared" si="52"/>
        <v/>
      </c>
      <c r="BZ19" s="35" t="str">
        <f t="shared" si="58"/>
        <v/>
      </c>
      <c r="CA19" s="35" t="str">
        <f t="shared" si="54"/>
        <v/>
      </c>
      <c r="CB19" s="35" t="str">
        <f t="shared" si="55"/>
        <v/>
      </c>
      <c r="CC19" s="35" t="str">
        <f t="shared" si="56"/>
        <v/>
      </c>
    </row>
    <row r="20" spans="1:81" ht="17" outlineLevel="1" x14ac:dyDescent="0.2">
      <c r="A20" s="19"/>
      <c r="B20" s="5"/>
      <c r="C20" s="19"/>
      <c r="D20" s="5"/>
      <c r="E20" s="5"/>
      <c r="F20" s="5"/>
      <c r="G20" s="5"/>
      <c r="H20" s="5"/>
      <c r="I20" s="5"/>
      <c r="J20" s="5"/>
      <c r="K20" s="5"/>
      <c r="L20" s="47"/>
      <c r="M20" s="76"/>
      <c r="N20" s="19"/>
      <c r="O20" s="5"/>
      <c r="P20" s="5"/>
      <c r="Q20" s="5"/>
      <c r="R20" s="5"/>
      <c r="S20" s="5"/>
      <c r="T20" s="5"/>
      <c r="U20" s="5"/>
      <c r="V20" s="5"/>
      <c r="W20" s="77"/>
      <c r="X20" s="60" t="s">
        <v>288</v>
      </c>
      <c r="Y20" s="19" t="s">
        <v>140</v>
      </c>
      <c r="Z20" s="5">
        <v>1</v>
      </c>
      <c r="AA20" s="5"/>
      <c r="AB20" s="5" t="s">
        <v>30</v>
      </c>
      <c r="AC20" s="5"/>
      <c r="AD20" s="5"/>
      <c r="AE20" s="5"/>
      <c r="AF20" s="5"/>
      <c r="AG20" s="5"/>
      <c r="AH20" s="5"/>
      <c r="AJ20" s="35" t="str">
        <f t="shared" si="15"/>
        <v/>
      </c>
      <c r="AK20" s="35" t="str">
        <f t="shared" si="16"/>
        <v/>
      </c>
      <c r="AL20" s="35" t="str">
        <f t="shared" si="17"/>
        <v/>
      </c>
      <c r="AM20" s="35" t="str">
        <f t="shared" si="18"/>
        <v/>
      </c>
      <c r="AN20" s="35" t="str">
        <f t="shared" si="19"/>
        <v/>
      </c>
      <c r="AO20" s="35" t="str">
        <f t="shared" si="20"/>
        <v/>
      </c>
      <c r="AP20" s="35" t="str">
        <f t="shared" si="21"/>
        <v/>
      </c>
      <c r="AQ20" s="35" t="str">
        <f t="shared" si="22"/>
        <v/>
      </c>
      <c r="AR20" s="35" t="str">
        <f t="shared" si="23"/>
        <v/>
      </c>
      <c r="AS20" s="35" t="str">
        <f t="shared" si="24"/>
        <v/>
      </c>
      <c r="AT20" s="35" t="str">
        <f t="shared" si="25"/>
        <v/>
      </c>
      <c r="AU20" s="35" t="str">
        <f t="shared" si="26"/>
        <v/>
      </c>
      <c r="AV20" s="35" t="str">
        <f t="shared" si="27"/>
        <v/>
      </c>
      <c r="AW20" s="35" t="str">
        <f t="shared" si="28"/>
        <v/>
      </c>
      <c r="AZ20" s="35" t="str">
        <f t="shared" si="29"/>
        <v/>
      </c>
      <c r="BA20" s="35" t="str">
        <f t="shared" si="30"/>
        <v/>
      </c>
      <c r="BB20" s="35" t="str">
        <f t="shared" si="31"/>
        <v/>
      </c>
      <c r="BC20" s="35" t="str">
        <f t="shared" si="32"/>
        <v/>
      </c>
      <c r="BD20" s="35" t="str">
        <f t="shared" si="33"/>
        <v/>
      </c>
      <c r="BE20" s="35" t="str">
        <f t="shared" si="34"/>
        <v/>
      </c>
      <c r="BF20" s="35" t="str">
        <f t="shared" si="35"/>
        <v/>
      </c>
      <c r="BG20" s="35" t="str">
        <f t="shared" si="36"/>
        <v/>
      </c>
      <c r="BH20" s="35" t="str">
        <f t="shared" si="37"/>
        <v/>
      </c>
      <c r="BI20" s="35" t="str">
        <f t="shared" si="38"/>
        <v/>
      </c>
      <c r="BJ20" s="35" t="str">
        <f t="shared" si="39"/>
        <v/>
      </c>
      <c r="BK20" s="35" t="str">
        <f t="shared" si="40"/>
        <v/>
      </c>
      <c r="BL20" s="35" t="str">
        <f t="shared" si="41"/>
        <v/>
      </c>
      <c r="BM20" s="35" t="str">
        <f t="shared" si="42"/>
        <v/>
      </c>
      <c r="BP20" s="35" t="str">
        <f t="shared" si="57"/>
        <v/>
      </c>
      <c r="BQ20" s="35" t="str">
        <f t="shared" si="44"/>
        <v/>
      </c>
      <c r="BR20" s="35" t="str">
        <f t="shared" si="45"/>
        <v/>
      </c>
      <c r="BS20" s="35" t="str">
        <f t="shared" si="46"/>
        <v/>
      </c>
      <c r="BT20" s="35" t="str">
        <f t="shared" si="47"/>
        <v/>
      </c>
      <c r="BU20" s="35">
        <f t="shared" si="59"/>
        <v>20</v>
      </c>
      <c r="BV20" s="35" t="str">
        <f t="shared" si="49"/>
        <v/>
      </c>
      <c r="BW20" s="35" t="str">
        <f t="shared" si="50"/>
        <v/>
      </c>
      <c r="BX20" s="35" t="str">
        <f t="shared" si="51"/>
        <v/>
      </c>
      <c r="BY20" s="35" t="str">
        <f t="shared" si="52"/>
        <v/>
      </c>
      <c r="BZ20" s="35" t="str">
        <f t="shared" si="58"/>
        <v/>
      </c>
      <c r="CA20" s="35" t="str">
        <f t="shared" si="54"/>
        <v/>
      </c>
      <c r="CB20" s="35" t="str">
        <f t="shared" si="55"/>
        <v/>
      </c>
      <c r="CC20" s="35" t="str">
        <f t="shared" si="56"/>
        <v/>
      </c>
    </row>
    <row r="21" spans="1:81" s="128" customFormat="1" ht="18" x14ac:dyDescent="0.2">
      <c r="A21" s="123" t="s">
        <v>171</v>
      </c>
      <c r="B21" s="123" t="s">
        <v>188</v>
      </c>
      <c r="C21" s="123" t="s">
        <v>2</v>
      </c>
      <c r="D21" s="123"/>
      <c r="E21" s="123"/>
      <c r="F21" s="123"/>
      <c r="G21" s="123"/>
      <c r="H21" s="123"/>
      <c r="I21" s="123"/>
      <c r="J21" s="123"/>
      <c r="K21" s="123"/>
      <c r="L21" s="124"/>
      <c r="M21" s="125" t="s">
        <v>274</v>
      </c>
      <c r="N21" s="123" t="s">
        <v>38</v>
      </c>
      <c r="O21" s="123"/>
      <c r="P21" s="123"/>
      <c r="Q21" s="123"/>
      <c r="R21" s="123"/>
      <c r="S21" s="123"/>
      <c r="T21" s="123"/>
      <c r="U21" s="123"/>
      <c r="V21" s="123"/>
      <c r="W21" s="126"/>
      <c r="X21" s="127" t="s">
        <v>246</v>
      </c>
      <c r="Y21" s="123" t="s">
        <v>3</v>
      </c>
      <c r="Z21" s="123"/>
      <c r="AA21" s="123"/>
      <c r="AB21" s="123"/>
      <c r="AC21" s="123"/>
      <c r="AD21" s="123"/>
      <c r="AE21" s="123"/>
      <c r="AF21" s="123"/>
      <c r="AG21" s="123"/>
      <c r="AH21" s="123"/>
      <c r="AJ21" s="35" t="str">
        <f t="shared" si="15"/>
        <v/>
      </c>
      <c r="AK21" s="35" t="str">
        <f t="shared" si="16"/>
        <v/>
      </c>
      <c r="AL21" s="35" t="str">
        <f t="shared" si="17"/>
        <v/>
      </c>
      <c r="AM21" s="35" t="str">
        <f t="shared" si="18"/>
        <v/>
      </c>
      <c r="AN21" s="35" t="str">
        <f t="shared" si="19"/>
        <v/>
      </c>
      <c r="AO21" s="35" t="str">
        <f t="shared" si="20"/>
        <v/>
      </c>
      <c r="AP21" s="35" t="str">
        <f t="shared" si="21"/>
        <v/>
      </c>
      <c r="AQ21" s="35" t="str">
        <f t="shared" si="22"/>
        <v/>
      </c>
      <c r="AR21" s="35" t="str">
        <f t="shared" si="23"/>
        <v/>
      </c>
      <c r="AS21" s="35" t="str">
        <f t="shared" si="24"/>
        <v/>
      </c>
      <c r="AT21" s="35" t="str">
        <f t="shared" si="25"/>
        <v/>
      </c>
      <c r="AU21" s="35" t="str">
        <f t="shared" si="26"/>
        <v/>
      </c>
      <c r="AV21" s="35" t="str">
        <f t="shared" si="27"/>
        <v/>
      </c>
      <c r="AW21" s="35" t="str">
        <f t="shared" si="28"/>
        <v/>
      </c>
      <c r="AX21" s="35"/>
      <c r="AY21" s="35"/>
      <c r="AZ21" s="35" t="str">
        <f t="shared" si="29"/>
        <v/>
      </c>
      <c r="BA21" s="35" t="str">
        <f t="shared" si="30"/>
        <v/>
      </c>
      <c r="BB21" s="35" t="str">
        <f t="shared" si="31"/>
        <v/>
      </c>
      <c r="BC21" s="35" t="str">
        <f t="shared" si="32"/>
        <v/>
      </c>
      <c r="BD21" s="35" t="str">
        <f t="shared" si="33"/>
        <v/>
      </c>
      <c r="BE21" s="35" t="str">
        <f t="shared" si="34"/>
        <v/>
      </c>
      <c r="BF21" s="35" t="str">
        <f t="shared" si="35"/>
        <v/>
      </c>
      <c r="BG21" s="35" t="str">
        <f t="shared" si="36"/>
        <v/>
      </c>
      <c r="BH21" s="35" t="str">
        <f t="shared" si="37"/>
        <v/>
      </c>
      <c r="BI21" s="35" t="str">
        <f t="shared" si="38"/>
        <v/>
      </c>
      <c r="BJ21" s="35" t="str">
        <f t="shared" si="39"/>
        <v/>
      </c>
      <c r="BK21" s="35" t="str">
        <f t="shared" si="40"/>
        <v/>
      </c>
      <c r="BL21" s="35" t="str">
        <f t="shared" si="41"/>
        <v/>
      </c>
      <c r="BM21" s="35" t="str">
        <f t="shared" si="42"/>
        <v/>
      </c>
      <c r="BN21" s="35"/>
      <c r="BO21" s="35"/>
      <c r="BP21" s="35" t="str">
        <f t="shared" si="57"/>
        <v/>
      </c>
      <c r="BQ21" s="35" t="str">
        <f t="shared" si="44"/>
        <v/>
      </c>
      <c r="BR21" s="35" t="str">
        <f t="shared" si="45"/>
        <v/>
      </c>
      <c r="BS21" s="35" t="str">
        <f t="shared" si="46"/>
        <v/>
      </c>
      <c r="BT21" s="35" t="str">
        <f t="shared" si="47"/>
        <v/>
      </c>
      <c r="BU21" s="35" t="str">
        <f t="shared" si="59"/>
        <v/>
      </c>
      <c r="BV21" s="35" t="str">
        <f t="shared" si="49"/>
        <v/>
      </c>
      <c r="BW21" s="35" t="str">
        <f t="shared" si="50"/>
        <v/>
      </c>
      <c r="BX21" s="35" t="str">
        <f t="shared" si="51"/>
        <v/>
      </c>
      <c r="BY21" s="35" t="str">
        <f t="shared" si="52"/>
        <v/>
      </c>
      <c r="BZ21" s="35" t="str">
        <f t="shared" si="58"/>
        <v/>
      </c>
      <c r="CA21" s="35" t="str">
        <f t="shared" si="54"/>
        <v/>
      </c>
      <c r="CB21" s="35" t="str">
        <f t="shared" si="55"/>
        <v/>
      </c>
      <c r="CC21" s="35" t="str">
        <f t="shared" si="56"/>
        <v/>
      </c>
    </row>
    <row r="22" spans="1:81" ht="49" customHeight="1" outlineLevel="1" x14ac:dyDescent="0.2">
      <c r="A22" s="19"/>
      <c r="B22" s="5"/>
      <c r="C22" s="19" t="s">
        <v>116</v>
      </c>
      <c r="D22" s="5"/>
      <c r="E22" s="5"/>
      <c r="F22" s="5"/>
      <c r="G22" s="5" t="s">
        <v>119</v>
      </c>
      <c r="H22" s="5"/>
      <c r="I22" s="5"/>
      <c r="J22" s="5"/>
      <c r="K22" s="5"/>
      <c r="L22" s="47"/>
      <c r="M22" s="76"/>
      <c r="N22" s="19" t="s">
        <v>336</v>
      </c>
      <c r="O22" s="5"/>
      <c r="P22" s="5">
        <v>1</v>
      </c>
      <c r="Q22" s="5"/>
      <c r="R22" s="5" t="s">
        <v>125</v>
      </c>
      <c r="S22" s="5"/>
      <c r="T22" s="5">
        <v>20</v>
      </c>
      <c r="U22" s="5">
        <f>S22*36</f>
        <v>0</v>
      </c>
      <c r="V22" s="5">
        <f>T22*36</f>
        <v>720</v>
      </c>
      <c r="W22" s="77"/>
      <c r="X22" s="186" t="s">
        <v>285</v>
      </c>
      <c r="Y22" s="18" t="s">
        <v>601</v>
      </c>
      <c r="Z22" s="5">
        <v>1</v>
      </c>
      <c r="AA22" s="5"/>
      <c r="AB22" s="5" t="s">
        <v>50</v>
      </c>
      <c r="AC22" s="5"/>
      <c r="AD22" s="5">
        <v>40</v>
      </c>
      <c r="AE22" s="5"/>
      <c r="AF22" s="5">
        <f>169+20*40</f>
        <v>969</v>
      </c>
      <c r="AG22" s="5"/>
      <c r="AH22" s="77">
        <f>8*20</f>
        <v>160</v>
      </c>
      <c r="AJ22" s="35" t="str">
        <f t="shared" si="15"/>
        <v/>
      </c>
      <c r="AK22" s="35" t="str">
        <f t="shared" si="16"/>
        <v/>
      </c>
      <c r="AL22" s="35" t="str">
        <f t="shared" si="17"/>
        <v/>
      </c>
      <c r="AM22" s="35" t="str">
        <f t="shared" si="18"/>
        <v/>
      </c>
      <c r="AN22" s="35" t="str">
        <f t="shared" si="19"/>
        <v/>
      </c>
      <c r="AO22" s="35" t="str">
        <f t="shared" si="20"/>
        <v/>
      </c>
      <c r="AP22" s="35" t="str">
        <f t="shared" si="21"/>
        <v/>
      </c>
      <c r="AQ22" s="35" t="str">
        <f t="shared" si="22"/>
        <v/>
      </c>
      <c r="AR22" s="35" t="str">
        <f t="shared" si="23"/>
        <v/>
      </c>
      <c r="AS22" s="35" t="str">
        <f t="shared" si="24"/>
        <v/>
      </c>
      <c r="AT22" s="35" t="str">
        <f t="shared" si="25"/>
        <v/>
      </c>
      <c r="AU22" s="35" t="str">
        <f t="shared" si="26"/>
        <v/>
      </c>
      <c r="AV22" s="35" t="str">
        <f t="shared" si="27"/>
        <v/>
      </c>
      <c r="AW22" s="35" t="str">
        <f t="shared" si="28"/>
        <v/>
      </c>
      <c r="AZ22" s="35" t="str">
        <f t="shared" si="29"/>
        <v/>
      </c>
      <c r="BA22" s="35" t="str">
        <f t="shared" si="30"/>
        <v/>
      </c>
      <c r="BB22" s="35" t="str">
        <f t="shared" si="31"/>
        <v/>
      </c>
      <c r="BC22" s="35" t="str">
        <f t="shared" si="32"/>
        <v/>
      </c>
      <c r="BD22" s="35" t="str">
        <f t="shared" si="33"/>
        <v/>
      </c>
      <c r="BE22" s="35" t="str">
        <f t="shared" si="34"/>
        <v/>
      </c>
      <c r="BF22" s="35" t="str">
        <f t="shared" si="35"/>
        <v/>
      </c>
      <c r="BG22" s="35" t="str">
        <f t="shared" si="36"/>
        <v/>
      </c>
      <c r="BH22" s="35" t="str">
        <f t="shared" si="37"/>
        <v/>
      </c>
      <c r="BI22" s="35" t="str">
        <f t="shared" si="38"/>
        <v/>
      </c>
      <c r="BJ22" s="35" t="str">
        <f t="shared" si="39"/>
        <v/>
      </c>
      <c r="BK22" s="35" t="str">
        <f t="shared" si="40"/>
        <v/>
      </c>
      <c r="BL22" s="35" t="str">
        <f t="shared" si="41"/>
        <v/>
      </c>
      <c r="BM22" s="35" t="str">
        <f t="shared" si="42"/>
        <v/>
      </c>
      <c r="BP22" s="35" t="str">
        <f t="shared" si="57"/>
        <v/>
      </c>
      <c r="BQ22" s="35" t="str">
        <f t="shared" si="44"/>
        <v/>
      </c>
      <c r="BR22" s="35" t="str">
        <f t="shared" si="45"/>
        <v/>
      </c>
      <c r="BS22" s="35" t="str">
        <f t="shared" si="46"/>
        <v/>
      </c>
      <c r="BT22" s="35" t="str">
        <f t="shared" si="47"/>
        <v/>
      </c>
      <c r="BU22" s="35">
        <f t="shared" si="59"/>
        <v>10</v>
      </c>
      <c r="BV22" s="35" t="str">
        <f t="shared" si="49"/>
        <v/>
      </c>
      <c r="BW22" s="35" t="str">
        <f t="shared" si="50"/>
        <v/>
      </c>
      <c r="BX22" s="35" t="str">
        <f t="shared" si="51"/>
        <v/>
      </c>
      <c r="BY22" s="35" t="str">
        <f t="shared" si="52"/>
        <v/>
      </c>
      <c r="BZ22" s="35" t="str">
        <f t="shared" si="58"/>
        <v/>
      </c>
      <c r="CA22" s="35" t="str">
        <f t="shared" si="54"/>
        <v/>
      </c>
      <c r="CB22" s="35" t="str">
        <f t="shared" si="55"/>
        <v/>
      </c>
      <c r="CC22" s="35" t="str">
        <f t="shared" si="56"/>
        <v/>
      </c>
    </row>
    <row r="23" spans="1:81" ht="36" customHeight="1" outlineLevel="1" x14ac:dyDescent="0.2">
      <c r="A23" s="19"/>
      <c r="B23" s="5"/>
      <c r="C23" s="19"/>
      <c r="D23" s="5"/>
      <c r="E23" s="5"/>
      <c r="F23" s="5"/>
      <c r="G23" s="5"/>
      <c r="H23" s="5"/>
      <c r="I23" s="5"/>
      <c r="J23" s="5"/>
      <c r="K23" s="5"/>
      <c r="L23" s="47"/>
      <c r="M23" s="76"/>
      <c r="N23" s="19"/>
      <c r="O23" s="5"/>
      <c r="P23" s="5"/>
      <c r="Q23" s="5"/>
      <c r="R23" s="5"/>
      <c r="S23" s="5"/>
      <c r="T23" s="5"/>
      <c r="U23" s="5"/>
      <c r="V23" s="5"/>
      <c r="W23" s="77"/>
      <c r="X23" s="182"/>
      <c r="Y23" s="19" t="s">
        <v>479</v>
      </c>
      <c r="Z23" s="5"/>
      <c r="AA23" s="5">
        <v>4</v>
      </c>
      <c r="AB23" s="5"/>
      <c r="AC23" s="5"/>
      <c r="AD23" s="5">
        <v>15</v>
      </c>
      <c r="AE23" s="5"/>
      <c r="AF23" s="5">
        <f>10*40+400</f>
        <v>800</v>
      </c>
      <c r="AG23" s="5"/>
      <c r="AH23" s="47">
        <f>5*20</f>
        <v>100</v>
      </c>
    </row>
    <row r="24" spans="1:81" ht="49" customHeight="1" outlineLevel="1" x14ac:dyDescent="0.2">
      <c r="A24" s="19"/>
      <c r="B24" s="5"/>
      <c r="C24" s="19" t="s">
        <v>404</v>
      </c>
      <c r="D24" s="5"/>
      <c r="E24" s="5"/>
      <c r="F24" s="5"/>
      <c r="G24" s="5" t="s">
        <v>264</v>
      </c>
      <c r="H24" s="5"/>
      <c r="I24" s="5"/>
      <c r="J24" s="5"/>
      <c r="K24" s="5"/>
      <c r="L24" s="47"/>
      <c r="M24" s="76"/>
      <c r="N24" s="19" t="s">
        <v>126</v>
      </c>
      <c r="O24" s="5"/>
      <c r="P24" s="5">
        <v>40</v>
      </c>
      <c r="Q24" s="5"/>
      <c r="R24" s="5"/>
      <c r="S24" s="5"/>
      <c r="T24" s="5"/>
      <c r="U24" s="5">
        <f t="shared" ref="U24:V27" si="60">S24*36</f>
        <v>0</v>
      </c>
      <c r="V24" s="5">
        <f t="shared" si="60"/>
        <v>0</v>
      </c>
      <c r="W24" s="77">
        <v>600</v>
      </c>
      <c r="X24" s="183" t="s">
        <v>284</v>
      </c>
      <c r="Y24" s="19" t="s">
        <v>473</v>
      </c>
      <c r="Z24" s="5">
        <v>1</v>
      </c>
      <c r="AA24" s="5">
        <v>18</v>
      </c>
      <c r="AB24" s="5" t="s">
        <v>547</v>
      </c>
      <c r="AC24" s="5" t="s">
        <v>52</v>
      </c>
      <c r="AD24" s="5">
        <v>20</v>
      </c>
      <c r="AE24" s="5"/>
      <c r="AF24" s="5">
        <v>400</v>
      </c>
      <c r="AG24" s="5"/>
      <c r="AH24" s="5">
        <v>1120</v>
      </c>
      <c r="AJ24" s="35" t="str">
        <f t="shared" si="15"/>
        <v/>
      </c>
      <c r="AK24" s="35">
        <f t="shared" si="16"/>
        <v>15</v>
      </c>
      <c r="AL24" s="35" t="str">
        <f t="shared" si="17"/>
        <v/>
      </c>
      <c r="AM24" s="35" t="str">
        <f t="shared" si="18"/>
        <v/>
      </c>
      <c r="AN24" s="35" t="str">
        <f t="shared" si="19"/>
        <v/>
      </c>
      <c r="AO24" s="35" t="str">
        <f t="shared" si="20"/>
        <v/>
      </c>
      <c r="AP24" s="35" t="str">
        <f t="shared" si="21"/>
        <v/>
      </c>
      <c r="AQ24" s="35" t="str">
        <f t="shared" si="22"/>
        <v/>
      </c>
      <c r="AR24" s="35" t="str">
        <f t="shared" si="23"/>
        <v/>
      </c>
      <c r="AS24" s="35" t="str">
        <f t="shared" si="24"/>
        <v/>
      </c>
      <c r="AT24" s="35" t="str">
        <f t="shared" si="25"/>
        <v/>
      </c>
      <c r="AU24" s="35" t="str">
        <f t="shared" si="26"/>
        <v/>
      </c>
      <c r="AV24" s="35" t="str">
        <f t="shared" si="27"/>
        <v/>
      </c>
      <c r="AW24" s="35" t="str">
        <f t="shared" si="28"/>
        <v/>
      </c>
      <c r="AZ24" s="35" t="str">
        <f t="shared" si="29"/>
        <v/>
      </c>
      <c r="BA24" s="35" t="str">
        <f t="shared" si="30"/>
        <v/>
      </c>
      <c r="BB24" s="35" t="str">
        <f t="shared" si="31"/>
        <v/>
      </c>
      <c r="BC24" s="35" t="str">
        <f t="shared" si="32"/>
        <v/>
      </c>
      <c r="BD24" s="35" t="str">
        <f t="shared" si="33"/>
        <v/>
      </c>
      <c r="BE24" s="35" t="str">
        <f t="shared" si="34"/>
        <v/>
      </c>
      <c r="BF24" s="35" t="str">
        <f t="shared" si="35"/>
        <v/>
      </c>
      <c r="BG24" s="35" t="str">
        <f t="shared" si="36"/>
        <v/>
      </c>
      <c r="BH24" s="35" t="str">
        <f t="shared" si="37"/>
        <v/>
      </c>
      <c r="BI24" s="35" t="str">
        <f t="shared" si="38"/>
        <v/>
      </c>
      <c r="BJ24" s="35" t="str">
        <f t="shared" si="39"/>
        <v/>
      </c>
      <c r="BK24" s="35" t="str">
        <f t="shared" si="40"/>
        <v/>
      </c>
      <c r="BL24" s="35" t="str">
        <f t="shared" si="41"/>
        <v/>
      </c>
      <c r="BM24" s="35" t="str">
        <f t="shared" si="42"/>
        <v/>
      </c>
      <c r="BP24" s="35" t="str">
        <f t="shared" ref="BP24:BP84" si="61">IF(RIGHT(AB24,2)="A3",VALUE(LEFT(AB24,2)),"")</f>
        <v/>
      </c>
      <c r="BQ24" s="35" t="str">
        <f t="shared" si="44"/>
        <v/>
      </c>
      <c r="BR24" s="35" t="str">
        <f t="shared" si="45"/>
        <v/>
      </c>
      <c r="BS24" s="35" t="str">
        <f t="shared" si="46"/>
        <v/>
      </c>
      <c r="BT24" s="35" t="str">
        <f t="shared" si="47"/>
        <v/>
      </c>
      <c r="BU24" s="35">
        <f t="shared" ref="BU24:BU41" si="62">IF(RIGHT(AB24,2)="A4",VALUE(LEFT(AB24,2)),"")</f>
        <v>70</v>
      </c>
      <c r="BV24" s="35">
        <f t="shared" si="49"/>
        <v>40</v>
      </c>
      <c r="BW24" s="35" t="str">
        <f t="shared" si="50"/>
        <v/>
      </c>
      <c r="BX24" s="35" t="str">
        <f t="shared" si="51"/>
        <v/>
      </c>
      <c r="BY24" s="35" t="str">
        <f t="shared" si="52"/>
        <v/>
      </c>
      <c r="BZ24" s="35" t="str">
        <f t="shared" ref="BZ24:BZ84" si="63">IF(RIGHT(AB24,2)="A5",VALUE(LEFT(AB24,2)),"")</f>
        <v/>
      </c>
      <c r="CA24" s="35" t="str">
        <f t="shared" si="54"/>
        <v/>
      </c>
      <c r="CB24" s="35" t="str">
        <f t="shared" si="55"/>
        <v/>
      </c>
      <c r="CC24" s="35" t="str">
        <f t="shared" si="56"/>
        <v/>
      </c>
    </row>
    <row r="25" spans="1:81" ht="34" outlineLevel="1" x14ac:dyDescent="0.2">
      <c r="A25" s="19"/>
      <c r="B25" s="5"/>
      <c r="C25" s="19" t="s">
        <v>117</v>
      </c>
      <c r="D25" s="5"/>
      <c r="E25" s="5">
        <v>1</v>
      </c>
      <c r="F25" s="5"/>
      <c r="G25" s="5"/>
      <c r="H25" s="5"/>
      <c r="I25" s="5"/>
      <c r="J25" s="5"/>
      <c r="K25" s="5"/>
      <c r="L25" s="47">
        <v>60</v>
      </c>
      <c r="M25" s="76"/>
      <c r="N25" s="19"/>
      <c r="O25" s="5"/>
      <c r="P25" s="5"/>
      <c r="Q25" s="5"/>
      <c r="R25" s="5"/>
      <c r="S25" s="5"/>
      <c r="T25" s="5"/>
      <c r="U25" s="5">
        <f t="shared" si="60"/>
        <v>0</v>
      </c>
      <c r="V25" s="5">
        <f t="shared" si="60"/>
        <v>0</v>
      </c>
      <c r="W25" s="77"/>
      <c r="X25" s="185" t="s">
        <v>283</v>
      </c>
      <c r="Y25" s="19" t="s">
        <v>272</v>
      </c>
      <c r="Z25" s="5">
        <v>1</v>
      </c>
      <c r="AA25" s="5"/>
      <c r="AB25" s="5" t="s">
        <v>102</v>
      </c>
      <c r="AC25" s="5"/>
      <c r="AD25" s="5"/>
      <c r="AE25" s="5"/>
      <c r="AF25" s="5"/>
      <c r="AG25" s="5"/>
      <c r="AH25" s="5">
        <v>80</v>
      </c>
      <c r="AJ25" s="35" t="str">
        <f t="shared" si="15"/>
        <v/>
      </c>
      <c r="AK25" s="35" t="str">
        <f t="shared" si="16"/>
        <v/>
      </c>
      <c r="AL25" s="35" t="str">
        <f t="shared" si="17"/>
        <v/>
      </c>
      <c r="AM25" s="35" t="str">
        <f t="shared" si="18"/>
        <v/>
      </c>
      <c r="AN25" s="35" t="str">
        <f t="shared" si="19"/>
        <v/>
      </c>
      <c r="AO25" s="35" t="str">
        <f t="shared" si="20"/>
        <v/>
      </c>
      <c r="AP25" s="35" t="str">
        <f t="shared" si="21"/>
        <v/>
      </c>
      <c r="AQ25" s="35" t="str">
        <f t="shared" si="22"/>
        <v/>
      </c>
      <c r="AR25" s="35" t="str">
        <f t="shared" si="23"/>
        <v/>
      </c>
      <c r="AS25" s="35" t="str">
        <f t="shared" si="24"/>
        <v/>
      </c>
      <c r="AT25" s="35" t="str">
        <f t="shared" si="25"/>
        <v/>
      </c>
      <c r="AU25" s="35" t="str">
        <f t="shared" si="26"/>
        <v/>
      </c>
      <c r="AV25" s="35" t="str">
        <f t="shared" si="27"/>
        <v/>
      </c>
      <c r="AW25" s="35" t="str">
        <f t="shared" si="28"/>
        <v/>
      </c>
      <c r="AZ25" s="35" t="str">
        <f t="shared" si="29"/>
        <v/>
      </c>
      <c r="BA25" s="35" t="str">
        <f t="shared" si="30"/>
        <v/>
      </c>
      <c r="BB25" s="35" t="str">
        <f t="shared" si="31"/>
        <v/>
      </c>
      <c r="BC25" s="35" t="str">
        <f t="shared" si="32"/>
        <v/>
      </c>
      <c r="BD25" s="35" t="str">
        <f t="shared" si="33"/>
        <v/>
      </c>
      <c r="BE25" s="35" t="str">
        <f t="shared" si="34"/>
        <v/>
      </c>
      <c r="BF25" s="35" t="str">
        <f t="shared" si="35"/>
        <v/>
      </c>
      <c r="BG25" s="35" t="str">
        <f t="shared" si="36"/>
        <v/>
      </c>
      <c r="BH25" s="35" t="str">
        <f t="shared" si="37"/>
        <v/>
      </c>
      <c r="BI25" s="35" t="str">
        <f t="shared" si="38"/>
        <v/>
      </c>
      <c r="BJ25" s="35" t="str">
        <f t="shared" si="39"/>
        <v/>
      </c>
      <c r="BK25" s="35" t="str">
        <f t="shared" si="40"/>
        <v/>
      </c>
      <c r="BL25" s="35" t="str">
        <f t="shared" si="41"/>
        <v/>
      </c>
      <c r="BM25" s="35" t="str">
        <f t="shared" si="42"/>
        <v/>
      </c>
      <c r="BP25" s="35" t="str">
        <f t="shared" si="61"/>
        <v/>
      </c>
      <c r="BQ25" s="35" t="str">
        <f t="shared" si="44"/>
        <v/>
      </c>
      <c r="BR25" s="35" t="str">
        <f t="shared" si="45"/>
        <v/>
      </c>
      <c r="BS25" s="35" t="str">
        <f t="shared" si="46"/>
        <v/>
      </c>
      <c r="BT25" s="35" t="str">
        <f t="shared" si="47"/>
        <v/>
      </c>
      <c r="BU25" s="35">
        <f t="shared" si="62"/>
        <v>15</v>
      </c>
      <c r="BV25" s="35" t="str">
        <f t="shared" si="49"/>
        <v/>
      </c>
      <c r="BW25" s="35" t="str">
        <f t="shared" si="50"/>
        <v/>
      </c>
      <c r="BX25" s="35" t="str">
        <f t="shared" si="51"/>
        <v/>
      </c>
      <c r="BY25" s="35" t="str">
        <f t="shared" si="52"/>
        <v/>
      </c>
      <c r="BZ25" s="35" t="str">
        <f t="shared" si="63"/>
        <v/>
      </c>
      <c r="CA25" s="35" t="str">
        <f t="shared" si="54"/>
        <v/>
      </c>
      <c r="CB25" s="35" t="str">
        <f t="shared" si="55"/>
        <v/>
      </c>
      <c r="CC25" s="35" t="str">
        <f t="shared" si="56"/>
        <v/>
      </c>
    </row>
    <row r="26" spans="1:81" ht="34" outlineLevel="1" x14ac:dyDescent="0.2">
      <c r="A26" s="19"/>
      <c r="B26" s="5"/>
      <c r="C26" s="19" t="s">
        <v>239</v>
      </c>
      <c r="D26" s="5"/>
      <c r="E26" s="5">
        <v>20</v>
      </c>
      <c r="F26" s="5"/>
      <c r="G26" s="5"/>
      <c r="H26" s="5"/>
      <c r="I26" s="5"/>
      <c r="J26" s="5"/>
      <c r="K26" s="5"/>
      <c r="L26" s="47"/>
      <c r="M26" s="76"/>
      <c r="N26" s="19"/>
      <c r="O26" s="5"/>
      <c r="P26" s="5"/>
      <c r="Q26" s="5"/>
      <c r="R26" s="5"/>
      <c r="S26" s="5"/>
      <c r="T26" s="5"/>
      <c r="U26" s="5">
        <f t="shared" si="60"/>
        <v>0</v>
      </c>
      <c r="V26" s="5">
        <f t="shared" si="60"/>
        <v>0</v>
      </c>
      <c r="W26" s="77"/>
      <c r="X26" s="60" t="s">
        <v>474</v>
      </c>
      <c r="Y26" s="19" t="s">
        <v>480</v>
      </c>
      <c r="Z26" s="5">
        <v>1</v>
      </c>
      <c r="AA26" s="5"/>
      <c r="AB26" s="5" t="s">
        <v>52</v>
      </c>
      <c r="AC26" s="5"/>
      <c r="AD26" s="5">
        <v>20</v>
      </c>
      <c r="AE26" s="5"/>
      <c r="AF26" s="5">
        <v>400</v>
      </c>
      <c r="AG26" s="5">
        <v>40</v>
      </c>
      <c r="AH26" s="5"/>
      <c r="AJ26" s="35" t="str">
        <f t="shared" si="15"/>
        <v/>
      </c>
      <c r="AK26" s="35" t="str">
        <f t="shared" si="16"/>
        <v/>
      </c>
      <c r="AL26" s="35" t="str">
        <f t="shared" si="17"/>
        <v/>
      </c>
      <c r="AM26" s="35" t="str">
        <f t="shared" si="18"/>
        <v/>
      </c>
      <c r="AN26" s="35" t="str">
        <f t="shared" si="19"/>
        <v/>
      </c>
      <c r="AO26" s="35" t="str">
        <f t="shared" si="20"/>
        <v/>
      </c>
      <c r="AP26" s="35" t="str">
        <f t="shared" si="21"/>
        <v/>
      </c>
      <c r="AQ26" s="35" t="str">
        <f t="shared" si="22"/>
        <v/>
      </c>
      <c r="AR26" s="35" t="str">
        <f t="shared" si="23"/>
        <v/>
      </c>
      <c r="AS26" s="35" t="str">
        <f t="shared" si="24"/>
        <v/>
      </c>
      <c r="AT26" s="35" t="str">
        <f t="shared" si="25"/>
        <v/>
      </c>
      <c r="AU26" s="35" t="str">
        <f t="shared" si="26"/>
        <v/>
      </c>
      <c r="AV26" s="35" t="str">
        <f t="shared" si="27"/>
        <v/>
      </c>
      <c r="AW26" s="35" t="str">
        <f t="shared" si="28"/>
        <v/>
      </c>
      <c r="AZ26" s="35" t="str">
        <f t="shared" si="29"/>
        <v/>
      </c>
      <c r="BA26" s="35" t="str">
        <f t="shared" si="30"/>
        <v/>
      </c>
      <c r="BB26" s="35" t="str">
        <f t="shared" si="31"/>
        <v/>
      </c>
      <c r="BC26" s="35" t="str">
        <f t="shared" si="32"/>
        <v/>
      </c>
      <c r="BD26" s="35" t="str">
        <f t="shared" si="33"/>
        <v/>
      </c>
      <c r="BE26" s="35" t="str">
        <f t="shared" si="34"/>
        <v/>
      </c>
      <c r="BF26" s="35" t="str">
        <f t="shared" si="35"/>
        <v/>
      </c>
      <c r="BG26" s="35" t="str">
        <f t="shared" si="36"/>
        <v/>
      </c>
      <c r="BH26" s="35" t="str">
        <f t="shared" si="37"/>
        <v/>
      </c>
      <c r="BI26" s="35" t="str">
        <f t="shared" si="38"/>
        <v/>
      </c>
      <c r="BJ26" s="35" t="str">
        <f t="shared" si="39"/>
        <v/>
      </c>
      <c r="BK26" s="35" t="str">
        <f t="shared" si="40"/>
        <v/>
      </c>
      <c r="BL26" s="35" t="str">
        <f t="shared" si="41"/>
        <v/>
      </c>
      <c r="BM26" s="35" t="str">
        <f t="shared" si="42"/>
        <v/>
      </c>
      <c r="BP26" s="35" t="str">
        <f t="shared" si="61"/>
        <v/>
      </c>
      <c r="BQ26" s="35" t="str">
        <f t="shared" si="44"/>
        <v/>
      </c>
      <c r="BR26" s="35" t="str">
        <f t="shared" si="45"/>
        <v/>
      </c>
      <c r="BS26" s="35" t="str">
        <f t="shared" si="46"/>
        <v/>
      </c>
      <c r="BT26" s="35" t="str">
        <f t="shared" si="47"/>
        <v/>
      </c>
      <c r="BU26" s="35">
        <f t="shared" si="62"/>
        <v>40</v>
      </c>
      <c r="BV26" s="35" t="str">
        <f t="shared" si="49"/>
        <v/>
      </c>
      <c r="BW26" s="35" t="str">
        <f t="shared" si="50"/>
        <v/>
      </c>
      <c r="BX26" s="35" t="str">
        <f t="shared" si="51"/>
        <v/>
      </c>
      <c r="BY26" s="35" t="str">
        <f t="shared" si="52"/>
        <v/>
      </c>
      <c r="BZ26" s="35" t="str">
        <f t="shared" si="63"/>
        <v/>
      </c>
      <c r="CA26" s="35" t="str">
        <f t="shared" si="54"/>
        <v/>
      </c>
      <c r="CB26" s="35" t="str">
        <f t="shared" si="55"/>
        <v/>
      </c>
      <c r="CC26" s="35" t="str">
        <f t="shared" si="56"/>
        <v/>
      </c>
    </row>
    <row r="27" spans="1:81" ht="17" outlineLevel="1" x14ac:dyDescent="0.2">
      <c r="A27" s="19"/>
      <c r="B27" s="5"/>
      <c r="C27" s="19" t="s">
        <v>155</v>
      </c>
      <c r="D27" s="5">
        <v>1</v>
      </c>
      <c r="E27" s="5"/>
      <c r="F27" s="5"/>
      <c r="G27" s="5"/>
      <c r="H27" s="5">
        <v>6</v>
      </c>
      <c r="I27" s="5"/>
      <c r="J27" s="5"/>
      <c r="K27" s="5">
        <f>6*40</f>
        <v>240</v>
      </c>
      <c r="L27" s="47"/>
      <c r="M27" s="76"/>
      <c r="N27" s="19"/>
      <c r="O27" s="5"/>
      <c r="P27" s="5"/>
      <c r="Q27" s="5"/>
      <c r="R27" s="5"/>
      <c r="S27" s="5"/>
      <c r="T27" s="5"/>
      <c r="U27" s="5">
        <f t="shared" si="60"/>
        <v>0</v>
      </c>
      <c r="V27" s="5">
        <f t="shared" si="60"/>
        <v>0</v>
      </c>
      <c r="W27" s="77"/>
      <c r="X27" s="60" t="s">
        <v>685</v>
      </c>
      <c r="Y27" s="19" t="s">
        <v>686</v>
      </c>
      <c r="Z27" s="5"/>
      <c r="AA27" s="5">
        <v>1</v>
      </c>
      <c r="AB27" s="5" t="s">
        <v>31</v>
      </c>
      <c r="AC27" s="5"/>
      <c r="AD27" s="5"/>
      <c r="AE27" s="5"/>
      <c r="AF27" s="5"/>
      <c r="AG27" s="5"/>
      <c r="AH27" s="5"/>
      <c r="AJ27" s="35" t="str">
        <f t="shared" si="15"/>
        <v/>
      </c>
      <c r="AK27" s="35" t="str">
        <f t="shared" si="16"/>
        <v/>
      </c>
      <c r="AL27" s="35" t="str">
        <f t="shared" si="17"/>
        <v/>
      </c>
      <c r="AM27" s="35" t="str">
        <f t="shared" si="18"/>
        <v/>
      </c>
      <c r="AN27" s="35" t="str">
        <f t="shared" si="19"/>
        <v/>
      </c>
      <c r="AO27" s="35" t="str">
        <f t="shared" si="20"/>
        <v/>
      </c>
      <c r="AP27" s="35" t="str">
        <f t="shared" si="21"/>
        <v/>
      </c>
      <c r="AQ27" s="35" t="str">
        <f t="shared" si="22"/>
        <v/>
      </c>
      <c r="AR27" s="35" t="str">
        <f t="shared" si="23"/>
        <v/>
      </c>
      <c r="AS27" s="35" t="str">
        <f t="shared" si="24"/>
        <v/>
      </c>
      <c r="AT27" s="35" t="str">
        <f t="shared" si="25"/>
        <v/>
      </c>
      <c r="AU27" s="35" t="str">
        <f t="shared" si="26"/>
        <v/>
      </c>
      <c r="AV27" s="35" t="str">
        <f t="shared" si="27"/>
        <v/>
      </c>
      <c r="AW27" s="35" t="str">
        <f t="shared" si="28"/>
        <v/>
      </c>
      <c r="AZ27" s="35" t="str">
        <f t="shared" si="29"/>
        <v/>
      </c>
      <c r="BA27" s="35" t="str">
        <f t="shared" si="30"/>
        <v/>
      </c>
      <c r="BB27" s="35" t="str">
        <f t="shared" si="31"/>
        <v/>
      </c>
      <c r="BC27" s="35" t="str">
        <f t="shared" si="32"/>
        <v/>
      </c>
      <c r="BD27" s="35" t="str">
        <f t="shared" si="33"/>
        <v/>
      </c>
      <c r="BE27" s="35" t="str">
        <f t="shared" si="34"/>
        <v/>
      </c>
      <c r="BF27" s="35" t="str">
        <f t="shared" si="35"/>
        <v/>
      </c>
      <c r="BG27" s="35" t="str">
        <f t="shared" si="36"/>
        <v/>
      </c>
      <c r="BH27" s="35" t="str">
        <f t="shared" si="37"/>
        <v/>
      </c>
      <c r="BI27" s="35" t="str">
        <f t="shared" si="38"/>
        <v/>
      </c>
      <c r="BJ27" s="35" t="str">
        <f t="shared" si="39"/>
        <v/>
      </c>
      <c r="BK27" s="35" t="str">
        <f t="shared" si="40"/>
        <v/>
      </c>
      <c r="BL27" s="35" t="str">
        <f t="shared" si="41"/>
        <v/>
      </c>
      <c r="BM27" s="35" t="str">
        <f t="shared" si="42"/>
        <v/>
      </c>
      <c r="BP27" s="35" t="str">
        <f t="shared" si="61"/>
        <v/>
      </c>
      <c r="BQ27" s="35" t="str">
        <f t="shared" si="44"/>
        <v/>
      </c>
      <c r="BR27" s="35" t="str">
        <f t="shared" si="45"/>
        <v/>
      </c>
      <c r="BS27" s="35" t="str">
        <f t="shared" si="46"/>
        <v/>
      </c>
      <c r="BT27" s="35" t="str">
        <f t="shared" si="47"/>
        <v/>
      </c>
      <c r="BU27" s="35" t="e">
        <f t="shared" si="62"/>
        <v>#VALUE!</v>
      </c>
      <c r="BV27" s="35" t="str">
        <f t="shared" si="49"/>
        <v/>
      </c>
      <c r="BW27" s="35" t="str">
        <f t="shared" si="50"/>
        <v/>
      </c>
      <c r="BX27" s="35" t="str">
        <f t="shared" si="51"/>
        <v/>
      </c>
      <c r="BY27" s="35" t="str">
        <f t="shared" si="52"/>
        <v/>
      </c>
      <c r="BZ27" s="35" t="str">
        <f t="shared" si="63"/>
        <v/>
      </c>
      <c r="CA27" s="35" t="str">
        <f t="shared" si="54"/>
        <v/>
      </c>
      <c r="CB27" s="35" t="str">
        <f t="shared" si="55"/>
        <v/>
      </c>
      <c r="CC27" s="35" t="str">
        <f t="shared" si="56"/>
        <v/>
      </c>
    </row>
    <row r="28" spans="1:81" s="128" customFormat="1" ht="18" x14ac:dyDescent="0.2">
      <c r="A28" s="123" t="s">
        <v>172</v>
      </c>
      <c r="B28" s="123" t="s">
        <v>189</v>
      </c>
      <c r="C28" s="123" t="s">
        <v>2</v>
      </c>
      <c r="D28" s="123"/>
      <c r="E28" s="123"/>
      <c r="F28" s="123"/>
      <c r="G28" s="123"/>
      <c r="H28" s="123"/>
      <c r="I28" s="123"/>
      <c r="J28" s="123"/>
      <c r="K28" s="123"/>
      <c r="L28" s="124"/>
      <c r="M28" s="125" t="s">
        <v>275</v>
      </c>
      <c r="N28" s="123" t="s">
        <v>127</v>
      </c>
      <c r="O28" s="123"/>
      <c r="P28" s="123"/>
      <c r="Q28" s="123"/>
      <c r="R28" s="123"/>
      <c r="S28" s="123"/>
      <c r="T28" s="123"/>
      <c r="U28" s="123"/>
      <c r="V28" s="123"/>
      <c r="W28" s="126"/>
      <c r="X28" s="127" t="s">
        <v>247</v>
      </c>
      <c r="Y28" s="123" t="s">
        <v>888</v>
      </c>
      <c r="Z28" s="123"/>
      <c r="AA28" s="123"/>
      <c r="AB28" s="123"/>
      <c r="AC28" s="123"/>
      <c r="AD28" s="123"/>
      <c r="AE28" s="123"/>
      <c r="AF28" s="123"/>
      <c r="AG28" s="123"/>
      <c r="AH28" s="123"/>
      <c r="AJ28" s="35" t="str">
        <f t="shared" si="15"/>
        <v/>
      </c>
      <c r="AK28" s="35" t="str">
        <f t="shared" si="16"/>
        <v/>
      </c>
      <c r="AL28" s="35" t="str">
        <f t="shared" si="17"/>
        <v/>
      </c>
      <c r="AM28" s="35" t="str">
        <f t="shared" si="18"/>
        <v/>
      </c>
      <c r="AN28" s="35" t="str">
        <f t="shared" si="19"/>
        <v/>
      </c>
      <c r="AO28" s="35" t="str">
        <f t="shared" si="20"/>
        <v/>
      </c>
      <c r="AP28" s="35" t="str">
        <f t="shared" si="21"/>
        <v/>
      </c>
      <c r="AQ28" s="35" t="str">
        <f t="shared" si="22"/>
        <v/>
      </c>
      <c r="AR28" s="35" t="str">
        <f t="shared" si="23"/>
        <v/>
      </c>
      <c r="AS28" s="35" t="str">
        <f t="shared" si="24"/>
        <v/>
      </c>
      <c r="AT28" s="35" t="str">
        <f t="shared" si="25"/>
        <v/>
      </c>
      <c r="AU28" s="35" t="str">
        <f t="shared" si="26"/>
        <v/>
      </c>
      <c r="AV28" s="35" t="str">
        <f t="shared" si="27"/>
        <v/>
      </c>
      <c r="AW28" s="35" t="str">
        <f t="shared" si="28"/>
        <v/>
      </c>
      <c r="AX28" s="35"/>
      <c r="AY28" s="35"/>
      <c r="AZ28" s="35" t="str">
        <f t="shared" si="29"/>
        <v/>
      </c>
      <c r="BA28" s="35" t="str">
        <f t="shared" si="30"/>
        <v/>
      </c>
      <c r="BB28" s="35" t="str">
        <f t="shared" si="31"/>
        <v/>
      </c>
      <c r="BC28" s="35" t="str">
        <f t="shared" si="32"/>
        <v/>
      </c>
      <c r="BD28" s="35" t="str">
        <f t="shared" si="33"/>
        <v/>
      </c>
      <c r="BE28" s="35" t="str">
        <f t="shared" si="34"/>
        <v/>
      </c>
      <c r="BF28" s="35" t="str">
        <f t="shared" si="35"/>
        <v/>
      </c>
      <c r="BG28" s="35" t="str">
        <f t="shared" si="36"/>
        <v/>
      </c>
      <c r="BH28" s="35" t="str">
        <f t="shared" si="37"/>
        <v/>
      </c>
      <c r="BI28" s="35" t="str">
        <f t="shared" si="38"/>
        <v/>
      </c>
      <c r="BJ28" s="35" t="str">
        <f t="shared" si="39"/>
        <v/>
      </c>
      <c r="BK28" s="35" t="str">
        <f t="shared" si="40"/>
        <v/>
      </c>
      <c r="BL28" s="35" t="str">
        <f t="shared" si="41"/>
        <v/>
      </c>
      <c r="BM28" s="35" t="str">
        <f t="shared" si="42"/>
        <v/>
      </c>
      <c r="BN28" s="35"/>
      <c r="BO28" s="35"/>
      <c r="BP28" s="35" t="str">
        <f t="shared" si="61"/>
        <v/>
      </c>
      <c r="BQ28" s="35" t="str">
        <f t="shared" si="44"/>
        <v/>
      </c>
      <c r="BR28" s="35" t="str">
        <f t="shared" si="45"/>
        <v/>
      </c>
      <c r="BS28" s="35" t="str">
        <f t="shared" si="46"/>
        <v/>
      </c>
      <c r="BT28" s="35" t="str">
        <f t="shared" si="47"/>
        <v/>
      </c>
      <c r="BU28" s="35" t="str">
        <f t="shared" si="62"/>
        <v/>
      </c>
      <c r="BV28" s="35" t="str">
        <f t="shared" si="49"/>
        <v/>
      </c>
      <c r="BW28" s="35" t="str">
        <f t="shared" si="50"/>
        <v/>
      </c>
      <c r="BX28" s="35" t="str">
        <f t="shared" si="51"/>
        <v/>
      </c>
      <c r="BY28" s="35" t="str">
        <f t="shared" si="52"/>
        <v/>
      </c>
      <c r="BZ28" s="35" t="str">
        <f t="shared" si="63"/>
        <v/>
      </c>
      <c r="CA28" s="35" t="str">
        <f t="shared" si="54"/>
        <v/>
      </c>
      <c r="CB28" s="35" t="str">
        <f t="shared" si="55"/>
        <v/>
      </c>
      <c r="CC28" s="35" t="str">
        <f t="shared" si="56"/>
        <v/>
      </c>
    </row>
    <row r="29" spans="1:81" ht="34" outlineLevel="1" x14ac:dyDescent="0.2">
      <c r="A29" s="19"/>
      <c r="B29" s="5" t="s">
        <v>621</v>
      </c>
      <c r="C29" s="19" t="s">
        <v>622</v>
      </c>
      <c r="D29" s="5">
        <v>1</v>
      </c>
      <c r="E29" s="5"/>
      <c r="F29" s="5"/>
      <c r="G29" s="5"/>
      <c r="H29" s="5">
        <v>50</v>
      </c>
      <c r="I29" s="5"/>
      <c r="J29" s="5"/>
      <c r="K29" s="5">
        <f>50*36</f>
        <v>1800</v>
      </c>
      <c r="L29" s="47"/>
      <c r="M29" s="76"/>
      <c r="N29" s="19" t="s">
        <v>128</v>
      </c>
      <c r="O29" s="5">
        <v>1</v>
      </c>
      <c r="P29" s="5"/>
      <c r="Q29" s="5"/>
      <c r="R29" s="5"/>
      <c r="S29" s="5"/>
      <c r="T29" s="5"/>
      <c r="U29" s="5"/>
      <c r="V29" s="5">
        <v>680</v>
      </c>
      <c r="W29" s="77">
        <v>20</v>
      </c>
      <c r="X29" s="60" t="s">
        <v>280</v>
      </c>
      <c r="Y29" s="19" t="s">
        <v>143</v>
      </c>
      <c r="Z29" s="5">
        <v>1</v>
      </c>
      <c r="AA29" s="5"/>
      <c r="AB29" s="5" t="s">
        <v>142</v>
      </c>
      <c r="AC29" s="5"/>
      <c r="AD29" s="5"/>
      <c r="AE29" s="5"/>
      <c r="AF29" s="5"/>
      <c r="AG29" s="5"/>
      <c r="AH29" s="5"/>
      <c r="AJ29" s="35" t="str">
        <f t="shared" si="15"/>
        <v/>
      </c>
      <c r="AK29" s="35" t="str">
        <f t="shared" si="16"/>
        <v/>
      </c>
      <c r="AL29" s="35" t="str">
        <f t="shared" si="17"/>
        <v/>
      </c>
      <c r="AM29" s="35" t="str">
        <f t="shared" si="18"/>
        <v/>
      </c>
      <c r="AN29" s="35" t="str">
        <f t="shared" si="19"/>
        <v/>
      </c>
      <c r="AO29" s="35" t="str">
        <f t="shared" si="20"/>
        <v/>
      </c>
      <c r="AP29" s="35" t="str">
        <f t="shared" si="21"/>
        <v/>
      </c>
      <c r="AQ29" s="35" t="str">
        <f t="shared" si="22"/>
        <v/>
      </c>
      <c r="AR29" s="35" t="str">
        <f t="shared" si="23"/>
        <v/>
      </c>
      <c r="AS29" s="35" t="str">
        <f t="shared" si="24"/>
        <v/>
      </c>
      <c r="AT29" s="35" t="str">
        <f t="shared" si="25"/>
        <v/>
      </c>
      <c r="AU29" s="35" t="str">
        <f t="shared" si="26"/>
        <v/>
      </c>
      <c r="AV29" s="35" t="str">
        <f t="shared" si="27"/>
        <v/>
      </c>
      <c r="AW29" s="35" t="str">
        <f t="shared" si="28"/>
        <v/>
      </c>
      <c r="AZ29" s="35" t="str">
        <f t="shared" si="29"/>
        <v/>
      </c>
      <c r="BA29" s="35" t="str">
        <f t="shared" si="30"/>
        <v/>
      </c>
      <c r="BB29" s="35" t="str">
        <f t="shared" si="31"/>
        <v/>
      </c>
      <c r="BC29" s="35" t="str">
        <f t="shared" si="32"/>
        <v/>
      </c>
      <c r="BD29" s="35" t="str">
        <f t="shared" si="33"/>
        <v/>
      </c>
      <c r="BE29" s="35" t="str">
        <f t="shared" si="34"/>
        <v/>
      </c>
      <c r="BF29" s="35" t="str">
        <f t="shared" si="35"/>
        <v/>
      </c>
      <c r="BG29" s="35" t="str">
        <f t="shared" si="36"/>
        <v/>
      </c>
      <c r="BH29" s="35" t="str">
        <f t="shared" si="37"/>
        <v/>
      </c>
      <c r="BI29" s="35" t="str">
        <f t="shared" si="38"/>
        <v/>
      </c>
      <c r="BJ29" s="35" t="str">
        <f t="shared" si="39"/>
        <v/>
      </c>
      <c r="BK29" s="35" t="str">
        <f t="shared" si="40"/>
        <v/>
      </c>
      <c r="BL29" s="35" t="str">
        <f t="shared" si="41"/>
        <v/>
      </c>
      <c r="BM29" s="35" t="str">
        <f t="shared" si="42"/>
        <v/>
      </c>
      <c r="BP29" s="35" t="str">
        <f t="shared" si="61"/>
        <v/>
      </c>
      <c r="BQ29" s="35" t="str">
        <f t="shared" si="44"/>
        <v/>
      </c>
      <c r="BR29" s="35" t="str">
        <f t="shared" si="45"/>
        <v/>
      </c>
      <c r="BS29" s="35" t="str">
        <f t="shared" si="46"/>
        <v/>
      </c>
      <c r="BT29" s="35" t="str">
        <f t="shared" si="47"/>
        <v/>
      </c>
      <c r="BU29" s="35">
        <f t="shared" si="62"/>
        <v>80</v>
      </c>
      <c r="BV29" s="35" t="str">
        <f t="shared" si="49"/>
        <v/>
      </c>
      <c r="BW29" s="35" t="str">
        <f t="shared" si="50"/>
        <v/>
      </c>
      <c r="BX29" s="35" t="str">
        <f t="shared" si="51"/>
        <v/>
      </c>
      <c r="BY29" s="35" t="str">
        <f t="shared" si="52"/>
        <v/>
      </c>
      <c r="BZ29" s="35" t="str">
        <f t="shared" si="63"/>
        <v/>
      </c>
      <c r="CA29" s="35" t="str">
        <f t="shared" si="54"/>
        <v/>
      </c>
      <c r="CB29" s="35" t="str">
        <f t="shared" si="55"/>
        <v/>
      </c>
      <c r="CC29" s="35" t="str">
        <f t="shared" si="56"/>
        <v/>
      </c>
    </row>
    <row r="30" spans="1:81" ht="17" outlineLevel="1" x14ac:dyDescent="0.2">
      <c r="A30" s="19"/>
      <c r="B30" s="5" t="s">
        <v>623</v>
      </c>
      <c r="C30" s="19" t="s">
        <v>121</v>
      </c>
      <c r="D30" s="5">
        <v>1</v>
      </c>
      <c r="E30" s="5"/>
      <c r="F30" s="5"/>
      <c r="G30" s="5" t="s">
        <v>120</v>
      </c>
      <c r="H30" s="5"/>
      <c r="I30" s="5"/>
      <c r="J30" s="5"/>
      <c r="K30" s="5"/>
      <c r="L30" s="47"/>
      <c r="M30" s="76"/>
      <c r="N30" s="19" t="s">
        <v>129</v>
      </c>
      <c r="O30" s="5"/>
      <c r="P30" s="5">
        <v>1</v>
      </c>
      <c r="Q30" s="5"/>
      <c r="R30" s="5"/>
      <c r="S30" s="5"/>
      <c r="T30" s="5"/>
      <c r="U30" s="5"/>
      <c r="V30" s="5"/>
      <c r="W30" s="77">
        <v>220</v>
      </c>
      <c r="X30" s="60" t="s">
        <v>281</v>
      </c>
      <c r="Y30" s="19" t="s">
        <v>144</v>
      </c>
      <c r="Z30" s="5">
        <v>1</v>
      </c>
      <c r="AA30" s="5"/>
      <c r="AB30" s="5" t="s">
        <v>168</v>
      </c>
      <c r="AC30" s="5"/>
      <c r="AD30" s="5">
        <v>5</v>
      </c>
      <c r="AE30" s="5"/>
      <c r="AF30" s="5">
        <v>200</v>
      </c>
      <c r="AG30" s="5"/>
      <c r="AH30" s="5"/>
      <c r="AJ30" s="35" t="str">
        <f t="shared" si="15"/>
        <v/>
      </c>
      <c r="AK30" s="35" t="str">
        <f t="shared" si="16"/>
        <v/>
      </c>
      <c r="AL30" s="35" t="str">
        <f t="shared" si="17"/>
        <v/>
      </c>
      <c r="AM30" s="35" t="str">
        <f t="shared" si="18"/>
        <v/>
      </c>
      <c r="AN30" s="35" t="str">
        <f t="shared" si="19"/>
        <v/>
      </c>
      <c r="AO30" s="35" t="str">
        <f t="shared" si="20"/>
        <v/>
      </c>
      <c r="AP30" s="35" t="str">
        <f t="shared" si="21"/>
        <v/>
      </c>
      <c r="AQ30" s="35" t="str">
        <f t="shared" si="22"/>
        <v/>
      </c>
      <c r="AR30" s="35" t="str">
        <f t="shared" si="23"/>
        <v/>
      </c>
      <c r="AS30" s="35" t="str">
        <f t="shared" si="24"/>
        <v/>
      </c>
      <c r="AT30" s="35" t="str">
        <f t="shared" si="25"/>
        <v/>
      </c>
      <c r="AU30" s="35" t="str">
        <f t="shared" si="26"/>
        <v/>
      </c>
      <c r="AV30" s="35" t="str">
        <f t="shared" si="27"/>
        <v/>
      </c>
      <c r="AW30" s="35" t="str">
        <f t="shared" si="28"/>
        <v/>
      </c>
      <c r="AZ30" s="35" t="str">
        <f t="shared" si="29"/>
        <v/>
      </c>
      <c r="BA30" s="35" t="str">
        <f t="shared" si="30"/>
        <v/>
      </c>
      <c r="BB30" s="35" t="str">
        <f t="shared" si="31"/>
        <v/>
      </c>
      <c r="BC30" s="35" t="str">
        <f t="shared" si="32"/>
        <v/>
      </c>
      <c r="BD30" s="35" t="str">
        <f t="shared" si="33"/>
        <v/>
      </c>
      <c r="BE30" s="35" t="str">
        <f t="shared" si="34"/>
        <v/>
      </c>
      <c r="BF30" s="35" t="str">
        <f t="shared" si="35"/>
        <v/>
      </c>
      <c r="BG30" s="35" t="str">
        <f t="shared" si="36"/>
        <v/>
      </c>
      <c r="BH30" s="35" t="str">
        <f t="shared" si="37"/>
        <v/>
      </c>
      <c r="BI30" s="35" t="str">
        <f t="shared" si="38"/>
        <v/>
      </c>
      <c r="BJ30" s="35" t="str">
        <f t="shared" si="39"/>
        <v/>
      </c>
      <c r="BK30" s="35" t="str">
        <f t="shared" si="40"/>
        <v/>
      </c>
      <c r="BL30" s="35" t="str">
        <f t="shared" si="41"/>
        <v/>
      </c>
      <c r="BM30" s="35" t="str">
        <f t="shared" si="42"/>
        <v/>
      </c>
      <c r="BP30" s="35" t="str">
        <f t="shared" si="61"/>
        <v/>
      </c>
      <c r="BQ30" s="35" t="str">
        <f t="shared" si="44"/>
        <v/>
      </c>
      <c r="BR30" s="35" t="str">
        <f t="shared" si="45"/>
        <v/>
      </c>
      <c r="BS30" s="35" t="str">
        <f t="shared" si="46"/>
        <v/>
      </c>
      <c r="BT30" s="35" t="str">
        <f t="shared" si="47"/>
        <v/>
      </c>
      <c r="BU30" s="35">
        <f t="shared" si="62"/>
        <v>20</v>
      </c>
      <c r="BV30" s="35" t="str">
        <f t="shared" si="49"/>
        <v/>
      </c>
      <c r="BW30" s="35" t="str">
        <f t="shared" si="50"/>
        <v/>
      </c>
      <c r="BX30" s="35" t="str">
        <f t="shared" si="51"/>
        <v/>
      </c>
      <c r="BY30" s="35" t="str">
        <f t="shared" si="52"/>
        <v/>
      </c>
      <c r="BZ30" s="35" t="str">
        <f t="shared" si="63"/>
        <v/>
      </c>
      <c r="CA30" s="35" t="str">
        <f t="shared" si="54"/>
        <v/>
      </c>
      <c r="CB30" s="35" t="str">
        <f t="shared" si="55"/>
        <v/>
      </c>
      <c r="CC30" s="35" t="str">
        <f t="shared" si="56"/>
        <v/>
      </c>
    </row>
    <row r="31" spans="1:81" ht="17" outlineLevel="1" x14ac:dyDescent="0.2">
      <c r="A31" s="19"/>
      <c r="B31" s="5" t="s">
        <v>624</v>
      </c>
      <c r="C31" s="19" t="s">
        <v>620</v>
      </c>
      <c r="D31" s="5">
        <v>1</v>
      </c>
      <c r="E31" s="5"/>
      <c r="F31" s="5"/>
      <c r="G31" s="5"/>
      <c r="H31" s="5"/>
      <c r="I31" s="5"/>
      <c r="J31" s="5"/>
      <c r="K31" s="5"/>
      <c r="L31" s="47">
        <v>400</v>
      </c>
      <c r="M31" s="76"/>
      <c r="N31" s="19" t="s">
        <v>130</v>
      </c>
      <c r="O31" s="5">
        <v>1</v>
      </c>
      <c r="P31" s="5"/>
      <c r="Q31" s="5"/>
      <c r="R31" s="5"/>
      <c r="S31" s="5"/>
      <c r="T31" s="5"/>
      <c r="U31" s="5"/>
      <c r="V31" s="5"/>
      <c r="W31" s="77">
        <v>1800</v>
      </c>
      <c r="X31" s="5"/>
      <c r="Y31" s="5"/>
      <c r="Z31" s="5"/>
      <c r="AA31" s="5"/>
      <c r="AB31" s="5"/>
      <c r="AC31" s="5"/>
      <c r="AD31" s="5"/>
      <c r="AE31" s="5"/>
      <c r="AF31" s="5"/>
      <c r="AG31" s="5"/>
      <c r="AH31" s="5"/>
      <c r="AJ31" s="35" t="str">
        <f t="shared" si="15"/>
        <v/>
      </c>
      <c r="AK31" s="35" t="str">
        <f t="shared" si="16"/>
        <v/>
      </c>
      <c r="AL31" s="35" t="str">
        <f t="shared" si="17"/>
        <v/>
      </c>
      <c r="AM31" s="35" t="str">
        <f t="shared" si="18"/>
        <v/>
      </c>
      <c r="AN31" s="35" t="str">
        <f t="shared" si="19"/>
        <v/>
      </c>
      <c r="AO31" s="35" t="str">
        <f t="shared" si="20"/>
        <v/>
      </c>
      <c r="AP31" s="35" t="str">
        <f t="shared" si="21"/>
        <v/>
      </c>
      <c r="AQ31" s="35" t="str">
        <f t="shared" si="22"/>
        <v/>
      </c>
      <c r="AR31" s="35" t="str">
        <f t="shared" si="23"/>
        <v/>
      </c>
      <c r="AS31" s="35" t="str">
        <f t="shared" si="24"/>
        <v/>
      </c>
      <c r="AT31" s="35" t="str">
        <f t="shared" si="25"/>
        <v/>
      </c>
      <c r="AU31" s="35" t="str">
        <f t="shared" si="26"/>
        <v/>
      </c>
      <c r="AV31" s="35" t="str">
        <f t="shared" si="27"/>
        <v/>
      </c>
      <c r="AW31" s="35" t="str">
        <f t="shared" si="28"/>
        <v/>
      </c>
      <c r="AZ31" s="35" t="str">
        <f t="shared" si="29"/>
        <v/>
      </c>
      <c r="BA31" s="35" t="str">
        <f t="shared" si="30"/>
        <v/>
      </c>
      <c r="BB31" s="35" t="str">
        <f t="shared" si="31"/>
        <v/>
      </c>
      <c r="BC31" s="35" t="str">
        <f t="shared" si="32"/>
        <v/>
      </c>
      <c r="BD31" s="35" t="str">
        <f t="shared" si="33"/>
        <v/>
      </c>
      <c r="BE31" s="35" t="str">
        <f t="shared" si="34"/>
        <v/>
      </c>
      <c r="BF31" s="35" t="str">
        <f t="shared" si="35"/>
        <v/>
      </c>
      <c r="BG31" s="35" t="str">
        <f t="shared" si="36"/>
        <v/>
      </c>
      <c r="BH31" s="35" t="str">
        <f t="shared" si="37"/>
        <v/>
      </c>
      <c r="BI31" s="35" t="str">
        <f t="shared" si="38"/>
        <v/>
      </c>
      <c r="BJ31" s="35" t="str">
        <f t="shared" si="39"/>
        <v/>
      </c>
      <c r="BK31" s="35" t="str">
        <f t="shared" si="40"/>
        <v/>
      </c>
      <c r="BL31" s="35" t="str">
        <f t="shared" si="41"/>
        <v/>
      </c>
      <c r="BM31" s="35" t="str">
        <f t="shared" si="42"/>
        <v/>
      </c>
      <c r="BP31" s="35" t="str">
        <f t="shared" si="61"/>
        <v/>
      </c>
      <c r="BQ31" s="35" t="str">
        <f t="shared" si="44"/>
        <v/>
      </c>
      <c r="BR31" s="35" t="str">
        <f t="shared" si="45"/>
        <v/>
      </c>
      <c r="BS31" s="35" t="str">
        <f t="shared" si="46"/>
        <v/>
      </c>
      <c r="BT31" s="35" t="str">
        <f t="shared" si="47"/>
        <v/>
      </c>
      <c r="BU31" s="35" t="str">
        <f t="shared" si="62"/>
        <v/>
      </c>
      <c r="BV31" s="35" t="str">
        <f t="shared" si="49"/>
        <v/>
      </c>
      <c r="BW31" s="35" t="str">
        <f t="shared" si="50"/>
        <v/>
      </c>
      <c r="BX31" s="35" t="str">
        <f t="shared" si="51"/>
        <v/>
      </c>
      <c r="BY31" s="35" t="str">
        <f t="shared" si="52"/>
        <v/>
      </c>
      <c r="BZ31" s="35" t="str">
        <f t="shared" si="63"/>
        <v/>
      </c>
      <c r="CA31" s="35" t="str">
        <f t="shared" si="54"/>
        <v/>
      </c>
      <c r="CB31" s="35" t="str">
        <f t="shared" si="55"/>
        <v/>
      </c>
      <c r="CC31" s="35" t="str">
        <f t="shared" si="56"/>
        <v/>
      </c>
    </row>
    <row r="32" spans="1:81" ht="38" customHeight="1" outlineLevel="1" x14ac:dyDescent="0.2">
      <c r="A32" s="19"/>
      <c r="B32" s="5" t="s">
        <v>625</v>
      </c>
      <c r="C32" s="19" t="s">
        <v>118</v>
      </c>
      <c r="D32" s="5">
        <v>1</v>
      </c>
      <c r="E32" s="5"/>
      <c r="F32" s="5"/>
      <c r="G32" s="5"/>
      <c r="H32" s="5"/>
      <c r="I32" s="5"/>
      <c r="J32" s="5"/>
      <c r="K32" s="5"/>
      <c r="L32" s="47">
        <v>120</v>
      </c>
      <c r="M32" s="76"/>
      <c r="N32" s="19" t="s">
        <v>131</v>
      </c>
      <c r="O32" s="5">
        <v>1</v>
      </c>
      <c r="P32" s="5"/>
      <c r="Q32" s="5"/>
      <c r="R32" s="5" t="s">
        <v>55</v>
      </c>
      <c r="S32" s="5"/>
      <c r="T32" s="5"/>
      <c r="U32" s="5"/>
      <c r="V32" s="5"/>
      <c r="W32" s="77"/>
      <c r="X32" s="5"/>
      <c r="Y32" s="5"/>
      <c r="Z32" s="5"/>
      <c r="AA32" s="5"/>
      <c r="AB32" s="5"/>
      <c r="AC32" s="5"/>
      <c r="AD32" s="5"/>
      <c r="AE32" s="5"/>
      <c r="AF32" s="5"/>
      <c r="AG32" s="5"/>
      <c r="AH32" s="5"/>
      <c r="AJ32" s="35" t="str">
        <f t="shared" si="15"/>
        <v/>
      </c>
      <c r="AK32" s="35" t="str">
        <f t="shared" si="16"/>
        <v/>
      </c>
      <c r="AL32" s="35" t="str">
        <f t="shared" si="17"/>
        <v/>
      </c>
      <c r="AM32" s="35" t="str">
        <f t="shared" si="18"/>
        <v/>
      </c>
      <c r="AN32" s="35" t="str">
        <f t="shared" si="19"/>
        <v/>
      </c>
      <c r="AO32" s="35" t="str">
        <f t="shared" si="20"/>
        <v/>
      </c>
      <c r="AP32" s="35" t="str">
        <f t="shared" si="21"/>
        <v/>
      </c>
      <c r="AQ32" s="35" t="str">
        <f t="shared" si="22"/>
        <v/>
      </c>
      <c r="AR32" s="35" t="str">
        <f t="shared" si="23"/>
        <v/>
      </c>
      <c r="AS32" s="35" t="str">
        <f t="shared" si="24"/>
        <v/>
      </c>
      <c r="AT32" s="35" t="str">
        <f t="shared" si="25"/>
        <v/>
      </c>
      <c r="AU32" s="35" t="str">
        <f t="shared" si="26"/>
        <v/>
      </c>
      <c r="AV32" s="35" t="str">
        <f t="shared" si="27"/>
        <v/>
      </c>
      <c r="AW32" s="35" t="str">
        <f t="shared" si="28"/>
        <v/>
      </c>
      <c r="AZ32" s="35" t="str">
        <f t="shared" si="29"/>
        <v/>
      </c>
      <c r="BA32" s="35" t="str">
        <f t="shared" si="30"/>
        <v/>
      </c>
      <c r="BB32" s="35" t="str">
        <f t="shared" si="31"/>
        <v/>
      </c>
      <c r="BC32" s="35" t="str">
        <f t="shared" si="32"/>
        <v/>
      </c>
      <c r="BD32" s="35" t="str">
        <f t="shared" si="33"/>
        <v/>
      </c>
      <c r="BE32" s="35" t="str">
        <f t="shared" si="34"/>
        <v/>
      </c>
      <c r="BF32" s="35" t="str">
        <f t="shared" si="35"/>
        <v/>
      </c>
      <c r="BG32" s="35" t="str">
        <f t="shared" si="36"/>
        <v/>
      </c>
      <c r="BH32" s="35" t="str">
        <f t="shared" si="37"/>
        <v/>
      </c>
      <c r="BI32" s="35" t="str">
        <f t="shared" si="38"/>
        <v/>
      </c>
      <c r="BJ32" s="35" t="str">
        <f t="shared" si="39"/>
        <v/>
      </c>
      <c r="BK32" s="35" t="str">
        <f t="shared" si="40"/>
        <v/>
      </c>
      <c r="BL32" s="35" t="str">
        <f t="shared" si="41"/>
        <v/>
      </c>
      <c r="BM32" s="35" t="str">
        <f t="shared" si="42"/>
        <v/>
      </c>
      <c r="BP32" s="35" t="str">
        <f t="shared" si="61"/>
        <v/>
      </c>
      <c r="BQ32" s="35" t="str">
        <f t="shared" si="44"/>
        <v/>
      </c>
      <c r="BR32" s="35" t="str">
        <f t="shared" si="45"/>
        <v/>
      </c>
      <c r="BS32" s="35" t="str">
        <f t="shared" si="46"/>
        <v/>
      </c>
      <c r="BT32" s="35" t="str">
        <f t="shared" si="47"/>
        <v/>
      </c>
      <c r="BU32" s="35" t="str">
        <f t="shared" si="62"/>
        <v/>
      </c>
      <c r="BV32" s="35" t="str">
        <f t="shared" si="49"/>
        <v/>
      </c>
      <c r="BW32" s="35" t="str">
        <f t="shared" si="50"/>
        <v/>
      </c>
      <c r="BX32" s="35" t="str">
        <f t="shared" si="51"/>
        <v/>
      </c>
      <c r="BY32" s="35" t="str">
        <f t="shared" si="52"/>
        <v/>
      </c>
      <c r="BZ32" s="35" t="str">
        <f t="shared" si="63"/>
        <v/>
      </c>
      <c r="CA32" s="35" t="str">
        <f t="shared" si="54"/>
        <v/>
      </c>
      <c r="CB32" s="35" t="str">
        <f t="shared" si="55"/>
        <v/>
      </c>
      <c r="CC32" s="35" t="str">
        <f t="shared" si="56"/>
        <v/>
      </c>
    </row>
    <row r="33" spans="1:81" ht="34" outlineLevel="1" x14ac:dyDescent="0.2">
      <c r="A33" s="19"/>
      <c r="B33" s="5" t="s">
        <v>626</v>
      </c>
      <c r="C33" s="20" t="s">
        <v>122</v>
      </c>
      <c r="D33" s="16"/>
      <c r="E33" s="16">
        <v>1</v>
      </c>
      <c r="F33" s="16"/>
      <c r="G33" s="16" t="s">
        <v>123</v>
      </c>
      <c r="H33" s="5"/>
      <c r="I33" s="5"/>
      <c r="J33" s="5"/>
      <c r="K33" s="5"/>
      <c r="L33" s="47"/>
      <c r="M33" s="76"/>
      <c r="N33" s="19" t="s">
        <v>132</v>
      </c>
      <c r="O33" s="5">
        <v>1</v>
      </c>
      <c r="P33" s="5"/>
      <c r="Q33" s="5"/>
      <c r="R33" s="5"/>
      <c r="S33" s="5">
        <v>5</v>
      </c>
      <c r="T33" s="5"/>
      <c r="U33" s="5"/>
      <c r="V33" s="5">
        <v>200</v>
      </c>
      <c r="W33" s="77"/>
      <c r="X33" s="5"/>
      <c r="Y33" s="5"/>
      <c r="Z33" s="5"/>
      <c r="AA33" s="5"/>
      <c r="AB33" s="5"/>
      <c r="AC33" s="5"/>
      <c r="AD33" s="5"/>
      <c r="AE33" s="5"/>
      <c r="AF33" s="5"/>
      <c r="AG33" s="5"/>
      <c r="AH33" s="5"/>
      <c r="AJ33" s="35" t="str">
        <f t="shared" si="15"/>
        <v/>
      </c>
      <c r="AK33" s="35">
        <f>IF(RIGHT(G33,2)="A3",VALUE(LEFT(G33,1)),"")</f>
        <v>5</v>
      </c>
      <c r="AL33" s="35" t="str">
        <f t="shared" si="17"/>
        <v/>
      </c>
      <c r="AM33" s="35" t="str">
        <f t="shared" si="18"/>
        <v/>
      </c>
      <c r="AN33" s="35" t="str">
        <f t="shared" si="19"/>
        <v/>
      </c>
      <c r="AO33" s="35" t="str">
        <f t="shared" si="20"/>
        <v/>
      </c>
      <c r="AP33" s="35" t="str">
        <f t="shared" si="21"/>
        <v/>
      </c>
      <c r="AQ33" s="35" t="str">
        <f t="shared" si="22"/>
        <v/>
      </c>
      <c r="AR33" s="35" t="str">
        <f t="shared" si="23"/>
        <v/>
      </c>
      <c r="AS33" s="35" t="str">
        <f t="shared" si="24"/>
        <v/>
      </c>
      <c r="AT33" s="35" t="str">
        <f t="shared" si="25"/>
        <v/>
      </c>
      <c r="AU33" s="35" t="str">
        <f t="shared" si="26"/>
        <v/>
      </c>
      <c r="AV33" s="35" t="str">
        <f t="shared" si="27"/>
        <v/>
      </c>
      <c r="AW33" s="35" t="str">
        <f t="shared" si="28"/>
        <v/>
      </c>
      <c r="AZ33" s="35" t="str">
        <f t="shared" si="29"/>
        <v/>
      </c>
      <c r="BA33" s="35" t="str">
        <f t="shared" si="30"/>
        <v/>
      </c>
      <c r="BB33" s="35" t="str">
        <f t="shared" si="31"/>
        <v/>
      </c>
      <c r="BC33" s="35" t="str">
        <f t="shared" si="32"/>
        <v/>
      </c>
      <c r="BD33" s="35" t="str">
        <f t="shared" si="33"/>
        <v/>
      </c>
      <c r="BE33" s="35" t="str">
        <f t="shared" si="34"/>
        <v/>
      </c>
      <c r="BF33" s="35" t="str">
        <f t="shared" si="35"/>
        <v/>
      </c>
      <c r="BG33" s="35" t="str">
        <f t="shared" si="36"/>
        <v/>
      </c>
      <c r="BH33" s="35" t="str">
        <f t="shared" si="37"/>
        <v/>
      </c>
      <c r="BI33" s="35" t="str">
        <f t="shared" si="38"/>
        <v/>
      </c>
      <c r="BJ33" s="35" t="str">
        <f t="shared" si="39"/>
        <v/>
      </c>
      <c r="BK33" s="35" t="str">
        <f t="shared" si="40"/>
        <v/>
      </c>
      <c r="BL33" s="35" t="str">
        <f t="shared" si="41"/>
        <v/>
      </c>
      <c r="BM33" s="35" t="str">
        <f t="shared" si="42"/>
        <v/>
      </c>
      <c r="BP33" s="35" t="str">
        <f t="shared" si="61"/>
        <v/>
      </c>
      <c r="BQ33" s="35" t="str">
        <f t="shared" si="44"/>
        <v/>
      </c>
      <c r="BR33" s="35" t="str">
        <f t="shared" si="45"/>
        <v/>
      </c>
      <c r="BS33" s="35" t="str">
        <f t="shared" si="46"/>
        <v/>
      </c>
      <c r="BT33" s="35" t="str">
        <f t="shared" si="47"/>
        <v/>
      </c>
      <c r="BU33" s="35" t="str">
        <f t="shared" si="62"/>
        <v/>
      </c>
      <c r="BV33" s="35" t="str">
        <f t="shared" si="49"/>
        <v/>
      </c>
      <c r="BW33" s="35" t="str">
        <f t="shared" si="50"/>
        <v/>
      </c>
      <c r="BX33" s="35" t="str">
        <f t="shared" si="51"/>
        <v/>
      </c>
      <c r="BY33" s="35" t="str">
        <f t="shared" si="52"/>
        <v/>
      </c>
      <c r="BZ33" s="35" t="str">
        <f t="shared" si="63"/>
        <v/>
      </c>
      <c r="CA33" s="35" t="str">
        <f t="shared" si="54"/>
        <v/>
      </c>
      <c r="CB33" s="35" t="str">
        <f t="shared" si="55"/>
        <v/>
      </c>
      <c r="CC33" s="35" t="str">
        <f t="shared" si="56"/>
        <v/>
      </c>
    </row>
    <row r="34" spans="1:81" ht="17" outlineLevel="1" x14ac:dyDescent="0.2">
      <c r="A34" s="19"/>
      <c r="B34" s="5"/>
      <c r="C34" s="19"/>
      <c r="D34" s="5"/>
      <c r="E34" s="5"/>
      <c r="F34" s="5"/>
      <c r="G34" s="5"/>
      <c r="H34" s="5"/>
      <c r="I34" s="5"/>
      <c r="J34" s="5"/>
      <c r="K34" s="5"/>
      <c r="L34" s="47"/>
      <c r="M34" s="76"/>
      <c r="N34" s="19" t="s">
        <v>44</v>
      </c>
      <c r="O34" s="5"/>
      <c r="P34" s="5">
        <v>15</v>
      </c>
      <c r="Q34" s="5"/>
      <c r="R34" s="5"/>
      <c r="S34" s="5"/>
      <c r="T34" s="5"/>
      <c r="U34" s="5"/>
      <c r="V34" s="5"/>
      <c r="W34" s="77">
        <v>400</v>
      </c>
      <c r="X34" s="5"/>
      <c r="Y34" s="5"/>
      <c r="Z34" s="5"/>
      <c r="AA34" s="5"/>
      <c r="AB34" s="5"/>
      <c r="AC34" s="5"/>
      <c r="AD34" s="5"/>
      <c r="AE34" s="5"/>
      <c r="AF34" s="5"/>
      <c r="AG34" s="5"/>
      <c r="AH34" s="5"/>
      <c r="AJ34" s="35" t="str">
        <f t="shared" si="15"/>
        <v/>
      </c>
      <c r="AK34" s="35" t="str">
        <f t="shared" si="16"/>
        <v/>
      </c>
      <c r="AL34" s="35" t="str">
        <f t="shared" si="17"/>
        <v/>
      </c>
      <c r="AM34" s="35" t="str">
        <f t="shared" si="18"/>
        <v/>
      </c>
      <c r="AN34" s="35" t="str">
        <f t="shared" si="19"/>
        <v/>
      </c>
      <c r="AO34" s="35" t="str">
        <f t="shared" si="20"/>
        <v/>
      </c>
      <c r="AP34" s="35" t="str">
        <f t="shared" si="21"/>
        <v/>
      </c>
      <c r="AQ34" s="35" t="str">
        <f t="shared" si="22"/>
        <v/>
      </c>
      <c r="AR34" s="35" t="str">
        <f t="shared" si="23"/>
        <v/>
      </c>
      <c r="AS34" s="35" t="str">
        <f t="shared" si="24"/>
        <v/>
      </c>
      <c r="AT34" s="35" t="str">
        <f t="shared" si="25"/>
        <v/>
      </c>
      <c r="AU34" s="35" t="str">
        <f t="shared" si="26"/>
        <v/>
      </c>
      <c r="AV34" s="35" t="str">
        <f t="shared" si="27"/>
        <v/>
      </c>
      <c r="AW34" s="35" t="str">
        <f t="shared" si="28"/>
        <v/>
      </c>
      <c r="AZ34" s="35" t="str">
        <f t="shared" si="29"/>
        <v/>
      </c>
      <c r="BA34" s="35" t="str">
        <f t="shared" si="30"/>
        <v/>
      </c>
      <c r="BB34" s="35" t="str">
        <f t="shared" si="31"/>
        <v/>
      </c>
      <c r="BC34" s="35" t="str">
        <f t="shared" si="32"/>
        <v/>
      </c>
      <c r="BD34" s="35" t="str">
        <f t="shared" si="33"/>
        <v/>
      </c>
      <c r="BE34" s="35" t="str">
        <f t="shared" si="34"/>
        <v/>
      </c>
      <c r="BF34" s="35" t="str">
        <f t="shared" si="35"/>
        <v/>
      </c>
      <c r="BG34" s="35" t="str">
        <f t="shared" si="36"/>
        <v/>
      </c>
      <c r="BH34" s="35" t="str">
        <f t="shared" si="37"/>
        <v/>
      </c>
      <c r="BI34" s="35" t="str">
        <f t="shared" si="38"/>
        <v/>
      </c>
      <c r="BJ34" s="35" t="str">
        <f t="shared" si="39"/>
        <v/>
      </c>
      <c r="BK34" s="35" t="str">
        <f t="shared" si="40"/>
        <v/>
      </c>
      <c r="BL34" s="35" t="str">
        <f t="shared" si="41"/>
        <v/>
      </c>
      <c r="BM34" s="35" t="str">
        <f t="shared" si="42"/>
        <v/>
      </c>
      <c r="BP34" s="35" t="str">
        <f t="shared" si="61"/>
        <v/>
      </c>
      <c r="BQ34" s="35" t="str">
        <f t="shared" si="44"/>
        <v/>
      </c>
      <c r="BR34" s="35" t="str">
        <f t="shared" si="45"/>
        <v/>
      </c>
      <c r="BS34" s="35" t="str">
        <f t="shared" si="46"/>
        <v/>
      </c>
      <c r="BT34" s="35" t="str">
        <f t="shared" si="47"/>
        <v/>
      </c>
      <c r="BU34" s="35" t="str">
        <f t="shared" si="62"/>
        <v/>
      </c>
      <c r="BV34" s="35" t="str">
        <f t="shared" si="49"/>
        <v/>
      </c>
      <c r="BW34" s="35" t="str">
        <f t="shared" si="50"/>
        <v/>
      </c>
      <c r="BX34" s="35" t="str">
        <f t="shared" si="51"/>
        <v/>
      </c>
      <c r="BY34" s="35" t="str">
        <f t="shared" si="52"/>
        <v/>
      </c>
      <c r="BZ34" s="35" t="str">
        <f t="shared" si="63"/>
        <v/>
      </c>
      <c r="CA34" s="35" t="str">
        <f t="shared" si="54"/>
        <v/>
      </c>
      <c r="CB34" s="35" t="str">
        <f t="shared" si="55"/>
        <v/>
      </c>
      <c r="CC34" s="35" t="str">
        <f t="shared" si="56"/>
        <v/>
      </c>
    </row>
    <row r="35" spans="1:81" outlineLevel="1" x14ac:dyDescent="0.2">
      <c r="A35" s="20"/>
      <c r="B35" s="16"/>
      <c r="C35" s="16"/>
      <c r="D35" s="16"/>
      <c r="E35" s="16"/>
      <c r="F35" s="16"/>
      <c r="G35" s="16"/>
      <c r="H35" s="16"/>
      <c r="I35" s="16"/>
      <c r="J35" s="16"/>
      <c r="K35" s="16"/>
      <c r="L35" s="48"/>
      <c r="M35" s="78"/>
      <c r="N35" s="20"/>
      <c r="O35" s="16"/>
      <c r="P35" s="16"/>
      <c r="Q35" s="16"/>
      <c r="R35" s="16"/>
      <c r="S35" s="16"/>
      <c r="T35" s="16"/>
      <c r="U35" s="16"/>
      <c r="V35" s="16"/>
      <c r="W35" s="79"/>
      <c r="X35" s="5"/>
      <c r="Y35" s="5"/>
      <c r="Z35" s="5"/>
      <c r="AA35" s="5"/>
      <c r="AB35" s="5"/>
      <c r="AC35" s="5"/>
      <c r="AD35" s="5"/>
      <c r="AE35" s="5"/>
      <c r="AF35" s="5"/>
      <c r="AG35" s="5"/>
      <c r="AH35" s="5"/>
      <c r="AJ35" s="35" t="str">
        <f t="shared" si="15"/>
        <v/>
      </c>
      <c r="AK35" s="35" t="str">
        <f>IF(RIGHT(G35,2)="A3",VALUE(LEFT(G35,1)),"")</f>
        <v/>
      </c>
      <c r="AL35" s="35" t="str">
        <f t="shared" si="17"/>
        <v/>
      </c>
      <c r="AM35" s="35" t="str">
        <f t="shared" si="18"/>
        <v/>
      </c>
      <c r="AN35" s="35" t="str">
        <f t="shared" si="19"/>
        <v/>
      </c>
      <c r="AO35" s="35" t="str">
        <f t="shared" si="20"/>
        <v/>
      </c>
      <c r="AP35" s="35" t="str">
        <f t="shared" si="21"/>
        <v/>
      </c>
      <c r="AQ35" s="35" t="str">
        <f t="shared" si="22"/>
        <v/>
      </c>
      <c r="AR35" s="35" t="str">
        <f t="shared" si="23"/>
        <v/>
      </c>
      <c r="AS35" s="35" t="str">
        <f t="shared" si="24"/>
        <v/>
      </c>
      <c r="AT35" s="35" t="str">
        <f t="shared" si="25"/>
        <v/>
      </c>
      <c r="AU35" s="35" t="str">
        <f t="shared" si="26"/>
        <v/>
      </c>
      <c r="AV35" s="35" t="str">
        <f t="shared" si="27"/>
        <v/>
      </c>
      <c r="AW35" s="35" t="str">
        <f t="shared" si="28"/>
        <v/>
      </c>
      <c r="AZ35" s="35" t="str">
        <f t="shared" si="29"/>
        <v/>
      </c>
      <c r="BA35" s="35" t="str">
        <f t="shared" si="30"/>
        <v/>
      </c>
      <c r="BB35" s="35" t="str">
        <f t="shared" si="31"/>
        <v/>
      </c>
      <c r="BC35" s="35" t="str">
        <f t="shared" si="32"/>
        <v/>
      </c>
      <c r="BD35" s="35" t="str">
        <f t="shared" si="33"/>
        <v/>
      </c>
      <c r="BE35" s="35" t="str">
        <f t="shared" si="34"/>
        <v/>
      </c>
      <c r="BF35" s="35" t="str">
        <f t="shared" si="35"/>
        <v/>
      </c>
      <c r="BG35" s="35" t="str">
        <f t="shared" si="36"/>
        <v/>
      </c>
      <c r="BH35" s="35" t="str">
        <f t="shared" si="37"/>
        <v/>
      </c>
      <c r="BI35" s="35" t="str">
        <f>IF(RIGHT(AK35,2)="A4",LEFT(AK35,1),"")</f>
        <v/>
      </c>
      <c r="BJ35" s="35" t="str">
        <f t="shared" si="39"/>
        <v/>
      </c>
      <c r="BK35" s="35" t="str">
        <f t="shared" si="40"/>
        <v/>
      </c>
      <c r="BL35" s="35" t="str">
        <f t="shared" si="41"/>
        <v/>
      </c>
      <c r="BM35" s="35" t="str">
        <f t="shared" si="42"/>
        <v/>
      </c>
      <c r="BP35" s="35" t="str">
        <f t="shared" si="61"/>
        <v/>
      </c>
      <c r="BQ35" s="35" t="str">
        <f t="shared" si="44"/>
        <v/>
      </c>
      <c r="BR35" s="35" t="str">
        <f t="shared" si="45"/>
        <v/>
      </c>
      <c r="BS35" s="35" t="str">
        <f t="shared" si="46"/>
        <v/>
      </c>
      <c r="BT35" s="35" t="str">
        <f t="shared" si="47"/>
        <v/>
      </c>
      <c r="BU35" s="35" t="str">
        <f t="shared" si="62"/>
        <v/>
      </c>
      <c r="BV35" s="35" t="str">
        <f t="shared" si="49"/>
        <v/>
      </c>
      <c r="BW35" s="35" t="str">
        <f t="shared" si="50"/>
        <v/>
      </c>
      <c r="BX35" s="35" t="str">
        <f t="shared" si="51"/>
        <v/>
      </c>
      <c r="BY35" s="35" t="str">
        <f t="shared" si="52"/>
        <v/>
      </c>
      <c r="BZ35" s="35" t="str">
        <f t="shared" si="63"/>
        <v/>
      </c>
      <c r="CA35" s="35" t="str">
        <f t="shared" si="54"/>
        <v/>
      </c>
      <c r="CB35" s="35" t="str">
        <f t="shared" si="55"/>
        <v/>
      </c>
      <c r="CC35" s="35" t="str">
        <f t="shared" si="56"/>
        <v/>
      </c>
    </row>
    <row r="36" spans="1:81" ht="17" outlineLevel="1" thickBot="1" x14ac:dyDescent="0.25">
      <c r="A36" s="21"/>
      <c r="B36" s="6"/>
      <c r="C36" s="21"/>
      <c r="D36" s="6"/>
      <c r="E36" s="6"/>
      <c r="F36" s="6"/>
      <c r="G36" s="6"/>
      <c r="H36" s="6"/>
      <c r="I36" s="6"/>
      <c r="J36" s="6"/>
      <c r="K36" s="6"/>
      <c r="L36" s="49"/>
      <c r="M36" s="80"/>
      <c r="N36" s="21"/>
      <c r="O36" s="6"/>
      <c r="P36" s="6"/>
      <c r="Q36" s="6"/>
      <c r="R36" s="6"/>
      <c r="S36" s="6"/>
      <c r="T36" s="6"/>
      <c r="U36" s="6"/>
      <c r="V36" s="6"/>
      <c r="W36" s="81"/>
      <c r="X36" s="5"/>
      <c r="Y36" s="5"/>
      <c r="Z36" s="5"/>
      <c r="AA36" s="5"/>
      <c r="AB36" s="5"/>
      <c r="AC36" s="5"/>
      <c r="AD36" s="5"/>
      <c r="AE36" s="5"/>
      <c r="AF36" s="5"/>
      <c r="AG36" s="5"/>
      <c r="AH36" s="5"/>
      <c r="AJ36" s="35" t="str">
        <f t="shared" si="15"/>
        <v/>
      </c>
      <c r="AK36" s="35" t="str">
        <f t="shared" si="16"/>
        <v/>
      </c>
      <c r="AL36" s="35" t="str">
        <f t="shared" si="17"/>
        <v/>
      </c>
      <c r="AM36" s="35" t="str">
        <f t="shared" si="18"/>
        <v/>
      </c>
      <c r="AN36" s="35" t="str">
        <f t="shared" si="19"/>
        <v/>
      </c>
      <c r="AO36" s="35" t="str">
        <f t="shared" si="20"/>
        <v/>
      </c>
      <c r="AP36" s="35" t="str">
        <f t="shared" si="21"/>
        <v/>
      </c>
      <c r="AQ36" s="35" t="str">
        <f t="shared" si="22"/>
        <v/>
      </c>
      <c r="AR36" s="35" t="str">
        <f t="shared" si="23"/>
        <v/>
      </c>
      <c r="AS36" s="35" t="str">
        <f t="shared" si="24"/>
        <v/>
      </c>
      <c r="AT36" s="35" t="str">
        <f t="shared" si="25"/>
        <v/>
      </c>
      <c r="AU36" s="35" t="str">
        <f t="shared" si="26"/>
        <v/>
      </c>
      <c r="AV36" s="35" t="str">
        <f t="shared" si="27"/>
        <v/>
      </c>
      <c r="AW36" s="35" t="str">
        <f t="shared" si="28"/>
        <v/>
      </c>
      <c r="AZ36" s="35" t="str">
        <f t="shared" si="29"/>
        <v/>
      </c>
      <c r="BA36" s="35" t="str">
        <f t="shared" si="30"/>
        <v/>
      </c>
      <c r="BB36" s="35" t="str">
        <f t="shared" si="31"/>
        <v/>
      </c>
      <c r="BC36" s="35" t="str">
        <f t="shared" si="32"/>
        <v/>
      </c>
      <c r="BD36" s="35" t="str">
        <f t="shared" si="33"/>
        <v/>
      </c>
      <c r="BE36" s="35" t="str">
        <f t="shared" si="34"/>
        <v/>
      </c>
      <c r="BF36" s="35" t="str">
        <f t="shared" si="35"/>
        <v/>
      </c>
      <c r="BG36" s="35" t="str">
        <f t="shared" si="36"/>
        <v/>
      </c>
      <c r="BH36" s="35" t="str">
        <f t="shared" si="37"/>
        <v/>
      </c>
      <c r="BI36" s="35" t="str">
        <f t="shared" si="38"/>
        <v/>
      </c>
      <c r="BJ36" s="35" t="str">
        <f t="shared" si="39"/>
        <v/>
      </c>
      <c r="BK36" s="35" t="str">
        <f t="shared" si="40"/>
        <v/>
      </c>
      <c r="BL36" s="35" t="str">
        <f t="shared" si="41"/>
        <v/>
      </c>
      <c r="BM36" s="35" t="str">
        <f t="shared" si="42"/>
        <v/>
      </c>
      <c r="BP36" s="35" t="str">
        <f t="shared" si="61"/>
        <v/>
      </c>
      <c r="BQ36" s="35" t="str">
        <f t="shared" si="44"/>
        <v/>
      </c>
      <c r="BR36" s="35" t="str">
        <f t="shared" si="45"/>
        <v/>
      </c>
      <c r="BS36" s="35" t="str">
        <f t="shared" si="46"/>
        <v/>
      </c>
      <c r="BT36" s="35" t="str">
        <f t="shared" si="47"/>
        <v/>
      </c>
      <c r="BU36" s="35" t="str">
        <f t="shared" si="62"/>
        <v/>
      </c>
      <c r="BV36" s="35" t="str">
        <f t="shared" si="49"/>
        <v/>
      </c>
      <c r="BW36" s="35" t="str">
        <f t="shared" si="50"/>
        <v/>
      </c>
      <c r="BX36" s="35" t="str">
        <f t="shared" si="51"/>
        <v/>
      </c>
      <c r="BY36" s="35" t="str">
        <f t="shared" si="52"/>
        <v/>
      </c>
      <c r="BZ36" s="35" t="str">
        <f t="shared" si="63"/>
        <v/>
      </c>
      <c r="CA36" s="35" t="str">
        <f t="shared" si="54"/>
        <v/>
      </c>
      <c r="CB36" s="35" t="str">
        <f t="shared" si="55"/>
        <v/>
      </c>
      <c r="CC36" s="35" t="str">
        <f t="shared" si="56"/>
        <v/>
      </c>
    </row>
    <row r="37" spans="1:81" s="128" customFormat="1" ht="18" x14ac:dyDescent="0.2">
      <c r="A37" s="130" t="s">
        <v>173</v>
      </c>
      <c r="B37" s="130" t="s">
        <v>190</v>
      </c>
      <c r="C37" s="130" t="s">
        <v>2</v>
      </c>
      <c r="D37" s="130"/>
      <c r="E37" s="130"/>
      <c r="F37" s="130"/>
      <c r="G37" s="130"/>
      <c r="H37" s="130"/>
      <c r="I37" s="130"/>
      <c r="J37" s="130"/>
      <c r="K37" s="130"/>
      <c r="L37" s="131"/>
      <c r="M37" s="132" t="s">
        <v>276</v>
      </c>
      <c r="N37" s="133" t="s">
        <v>4</v>
      </c>
      <c r="O37" s="133"/>
      <c r="P37" s="133"/>
      <c r="Q37" s="133"/>
      <c r="R37" s="133"/>
      <c r="S37" s="133"/>
      <c r="T37" s="133"/>
      <c r="U37" s="133"/>
      <c r="V37" s="133"/>
      <c r="W37" s="134"/>
      <c r="X37" s="132" t="s">
        <v>248</v>
      </c>
      <c r="Y37" s="133" t="s">
        <v>3</v>
      </c>
      <c r="Z37" s="133"/>
      <c r="AA37" s="133"/>
      <c r="AB37" s="133"/>
      <c r="AC37" s="133"/>
      <c r="AD37" s="133"/>
      <c r="AE37" s="133"/>
      <c r="AF37" s="133"/>
      <c r="AG37" s="133"/>
      <c r="AH37" s="134"/>
      <c r="AI37" s="135"/>
      <c r="AJ37" s="35" t="str">
        <f t="shared" si="15"/>
        <v/>
      </c>
      <c r="AK37" s="35" t="str">
        <f t="shared" si="16"/>
        <v/>
      </c>
      <c r="AL37" s="35" t="str">
        <f t="shared" si="17"/>
        <v/>
      </c>
      <c r="AM37" s="35" t="str">
        <f t="shared" si="18"/>
        <v/>
      </c>
      <c r="AN37" s="35" t="str">
        <f t="shared" si="19"/>
        <v/>
      </c>
      <c r="AO37" s="35" t="str">
        <f t="shared" si="20"/>
        <v/>
      </c>
      <c r="AP37" s="35" t="str">
        <f t="shared" si="21"/>
        <v/>
      </c>
      <c r="AQ37" s="35" t="str">
        <f t="shared" si="22"/>
        <v/>
      </c>
      <c r="AR37" s="35" t="str">
        <f t="shared" si="23"/>
        <v/>
      </c>
      <c r="AS37" s="35" t="str">
        <f t="shared" si="24"/>
        <v/>
      </c>
      <c r="AT37" s="35" t="str">
        <f t="shared" si="25"/>
        <v/>
      </c>
      <c r="AU37" s="35" t="str">
        <f t="shared" si="26"/>
        <v/>
      </c>
      <c r="AV37" s="35" t="str">
        <f t="shared" si="27"/>
        <v/>
      </c>
      <c r="AW37" s="35" t="str">
        <f t="shared" si="28"/>
        <v/>
      </c>
      <c r="AX37" s="35"/>
      <c r="AY37" s="35"/>
      <c r="AZ37" s="35" t="str">
        <f t="shared" si="29"/>
        <v/>
      </c>
      <c r="BA37" s="35" t="str">
        <f t="shared" si="30"/>
        <v/>
      </c>
      <c r="BB37" s="35" t="str">
        <f t="shared" si="31"/>
        <v/>
      </c>
      <c r="BC37" s="35" t="str">
        <f t="shared" si="32"/>
        <v/>
      </c>
      <c r="BD37" s="35" t="str">
        <f t="shared" si="33"/>
        <v/>
      </c>
      <c r="BE37" s="35" t="str">
        <f t="shared" si="34"/>
        <v/>
      </c>
      <c r="BF37" s="35" t="str">
        <f t="shared" si="35"/>
        <v/>
      </c>
      <c r="BG37" s="35" t="str">
        <f t="shared" si="36"/>
        <v/>
      </c>
      <c r="BH37" s="35" t="str">
        <f t="shared" si="37"/>
        <v/>
      </c>
      <c r="BI37" s="35" t="str">
        <f t="shared" si="38"/>
        <v/>
      </c>
      <c r="BJ37" s="35" t="str">
        <f t="shared" si="39"/>
        <v/>
      </c>
      <c r="BK37" s="35" t="str">
        <f t="shared" si="40"/>
        <v/>
      </c>
      <c r="BL37" s="35" t="str">
        <f t="shared" si="41"/>
        <v/>
      </c>
      <c r="BM37" s="35" t="str">
        <f t="shared" si="42"/>
        <v/>
      </c>
      <c r="BN37" s="35"/>
      <c r="BO37" s="35"/>
      <c r="BP37" s="35" t="str">
        <f t="shared" si="61"/>
        <v/>
      </c>
      <c r="BQ37" s="35" t="str">
        <f t="shared" si="44"/>
        <v/>
      </c>
      <c r="BR37" s="35" t="str">
        <f t="shared" si="45"/>
        <v/>
      </c>
      <c r="BS37" s="35" t="str">
        <f t="shared" si="46"/>
        <v/>
      </c>
      <c r="BT37" s="35" t="str">
        <f t="shared" si="47"/>
        <v/>
      </c>
      <c r="BU37" s="35" t="str">
        <f t="shared" si="62"/>
        <v/>
      </c>
      <c r="BV37" s="35" t="str">
        <f t="shared" si="49"/>
        <v/>
      </c>
      <c r="BW37" s="35" t="str">
        <f t="shared" si="50"/>
        <v/>
      </c>
      <c r="BX37" s="35" t="str">
        <f t="shared" si="51"/>
        <v/>
      </c>
      <c r="BY37" s="35" t="str">
        <f t="shared" si="52"/>
        <v/>
      </c>
      <c r="BZ37" s="35" t="str">
        <f t="shared" si="63"/>
        <v/>
      </c>
      <c r="CA37" s="35" t="str">
        <f t="shared" si="54"/>
        <v/>
      </c>
      <c r="CB37" s="35" t="str">
        <f t="shared" si="55"/>
        <v/>
      </c>
      <c r="CC37" s="35" t="str">
        <f t="shared" si="56"/>
        <v/>
      </c>
    </row>
    <row r="38" spans="1:81" ht="17" outlineLevel="1" x14ac:dyDescent="0.2">
      <c r="A38" s="46"/>
      <c r="B38" s="5" t="s">
        <v>305</v>
      </c>
      <c r="C38" s="22" t="s">
        <v>607</v>
      </c>
      <c r="D38" s="5">
        <v>1</v>
      </c>
      <c r="E38" s="5"/>
      <c r="F38" s="5"/>
      <c r="G38" s="5"/>
      <c r="H38" s="5"/>
      <c r="I38" s="5"/>
      <c r="J38" s="5"/>
      <c r="K38" s="5"/>
      <c r="L38" s="47"/>
      <c r="M38" s="76" t="s">
        <v>465</v>
      </c>
      <c r="N38" s="19" t="s">
        <v>463</v>
      </c>
      <c r="O38" s="5">
        <v>1</v>
      </c>
      <c r="P38" s="5"/>
      <c r="Q38" s="5" t="s">
        <v>464</v>
      </c>
      <c r="R38" s="5"/>
      <c r="S38" s="5">
        <v>5</v>
      </c>
      <c r="T38" s="5"/>
      <c r="U38" s="5">
        <f>5*40</f>
        <v>200</v>
      </c>
      <c r="V38" s="5"/>
      <c r="W38" s="77">
        <f>40*20</f>
        <v>800</v>
      </c>
      <c r="X38" s="76"/>
      <c r="Y38" s="19" t="s">
        <v>162</v>
      </c>
      <c r="Z38" s="5"/>
      <c r="AA38" s="5">
        <v>40</v>
      </c>
      <c r="AB38" s="5" t="s">
        <v>151</v>
      </c>
      <c r="AC38" s="5"/>
      <c r="AD38" s="5">
        <v>80</v>
      </c>
      <c r="AE38" s="5"/>
      <c r="AF38" s="5"/>
      <c r="AG38" s="5"/>
      <c r="AH38" s="77"/>
      <c r="AI38" s="121"/>
      <c r="AJ38" s="35" t="str">
        <f t="shared" si="15"/>
        <v/>
      </c>
      <c r="AK38" s="35" t="str">
        <f t="shared" si="16"/>
        <v/>
      </c>
      <c r="AL38" s="35" t="str">
        <f t="shared" si="17"/>
        <v/>
      </c>
      <c r="AM38" s="35" t="str">
        <f t="shared" si="18"/>
        <v/>
      </c>
      <c r="AN38" s="35" t="str">
        <f t="shared" si="19"/>
        <v/>
      </c>
      <c r="AO38" s="35" t="str">
        <f t="shared" si="20"/>
        <v/>
      </c>
      <c r="AP38" s="35" t="str">
        <f t="shared" si="21"/>
        <v/>
      </c>
      <c r="AQ38" s="35" t="str">
        <f t="shared" si="22"/>
        <v/>
      </c>
      <c r="AR38" s="35" t="str">
        <f t="shared" si="23"/>
        <v/>
      </c>
      <c r="AS38" s="35" t="str">
        <f t="shared" si="24"/>
        <v/>
      </c>
      <c r="AT38" s="35" t="str">
        <f t="shared" si="25"/>
        <v/>
      </c>
      <c r="AU38" s="35" t="str">
        <f t="shared" si="26"/>
        <v/>
      </c>
      <c r="AV38" s="35" t="str">
        <f t="shared" si="27"/>
        <v/>
      </c>
      <c r="AW38" s="35" t="str">
        <f t="shared" si="28"/>
        <v/>
      </c>
      <c r="AZ38" s="35" t="str">
        <f t="shared" si="29"/>
        <v/>
      </c>
      <c r="BA38" s="35" t="str">
        <f t="shared" si="30"/>
        <v/>
      </c>
      <c r="BB38" s="35" t="str">
        <f t="shared" si="31"/>
        <v/>
      </c>
      <c r="BC38" s="35" t="str">
        <f t="shared" si="32"/>
        <v/>
      </c>
      <c r="BD38" s="35" t="str">
        <f t="shared" si="33"/>
        <v/>
      </c>
      <c r="BE38" s="35">
        <f t="shared" si="34"/>
        <v>90</v>
      </c>
      <c r="BF38" s="35" t="str">
        <f t="shared" si="35"/>
        <v/>
      </c>
      <c r="BG38" s="35" t="str">
        <f t="shared" si="36"/>
        <v/>
      </c>
      <c r="BH38" s="35" t="str">
        <f t="shared" si="37"/>
        <v/>
      </c>
      <c r="BI38" s="35" t="str">
        <f t="shared" si="38"/>
        <v/>
      </c>
      <c r="BJ38" s="35" t="str">
        <f t="shared" si="39"/>
        <v/>
      </c>
      <c r="BK38" s="35" t="str">
        <f t="shared" si="40"/>
        <v/>
      </c>
      <c r="BL38" s="35" t="str">
        <f t="shared" si="41"/>
        <v/>
      </c>
      <c r="BM38" s="35" t="str">
        <f t="shared" si="42"/>
        <v/>
      </c>
      <c r="BP38" s="35" t="str">
        <f t="shared" si="61"/>
        <v/>
      </c>
      <c r="BQ38" s="35" t="str">
        <f t="shared" si="44"/>
        <v/>
      </c>
      <c r="BR38" s="35" t="str">
        <f t="shared" si="45"/>
        <v/>
      </c>
      <c r="BS38" s="35" t="str">
        <f t="shared" si="46"/>
        <v/>
      </c>
      <c r="BT38" s="35" t="str">
        <f t="shared" si="47"/>
        <v/>
      </c>
      <c r="BU38" s="35" t="str">
        <f t="shared" si="62"/>
        <v/>
      </c>
      <c r="BV38" s="35" t="str">
        <f t="shared" si="49"/>
        <v/>
      </c>
      <c r="BW38" s="35" t="str">
        <f t="shared" si="50"/>
        <v/>
      </c>
      <c r="BX38" s="35" t="str">
        <f t="shared" si="51"/>
        <v/>
      </c>
      <c r="BY38" s="35" t="str">
        <f t="shared" si="52"/>
        <v/>
      </c>
      <c r="BZ38" s="35">
        <f t="shared" si="63"/>
        <v>40</v>
      </c>
      <c r="CA38" s="35" t="str">
        <f t="shared" si="54"/>
        <v/>
      </c>
      <c r="CB38" s="35" t="str">
        <f t="shared" si="55"/>
        <v/>
      </c>
      <c r="CC38" s="35" t="str">
        <f t="shared" si="56"/>
        <v/>
      </c>
    </row>
    <row r="39" spans="1:81" ht="17" outlineLevel="1" x14ac:dyDescent="0.2">
      <c r="A39" s="46"/>
      <c r="B39" s="5"/>
      <c r="C39" s="22"/>
      <c r="D39" s="5"/>
      <c r="E39" s="5"/>
      <c r="F39" s="5"/>
      <c r="G39" s="5"/>
      <c r="H39" s="5"/>
      <c r="I39" s="5"/>
      <c r="J39" s="5"/>
      <c r="K39" s="5"/>
      <c r="L39" s="47"/>
      <c r="M39" s="76" t="s">
        <v>466</v>
      </c>
      <c r="N39" s="19" t="s">
        <v>86</v>
      </c>
      <c r="O39" s="5"/>
      <c r="P39" s="5">
        <v>1</v>
      </c>
      <c r="Q39" s="5" t="s">
        <v>64</v>
      </c>
      <c r="R39" s="5"/>
      <c r="S39" s="5">
        <v>4</v>
      </c>
      <c r="T39" s="5"/>
      <c r="U39" s="5">
        <v>170</v>
      </c>
      <c r="V39" s="5"/>
      <c r="W39" s="77"/>
      <c r="X39" s="76" t="s">
        <v>1179</v>
      </c>
      <c r="Y39" s="19" t="s">
        <v>1180</v>
      </c>
      <c r="Z39" s="5"/>
      <c r="AA39" s="5">
        <v>1</v>
      </c>
      <c r="AB39" s="5"/>
      <c r="AC39" s="5"/>
      <c r="AD39" s="5">
        <v>5</v>
      </c>
      <c r="AE39" s="5"/>
      <c r="AF39" s="5">
        <f>36*AD39</f>
        <v>180</v>
      </c>
      <c r="AG39" s="5"/>
      <c r="AH39" s="77">
        <v>200</v>
      </c>
      <c r="AI39" s="121"/>
      <c r="AJ39" s="35" t="str">
        <f t="shared" si="15"/>
        <v/>
      </c>
      <c r="AK39" s="35" t="str">
        <f t="shared" si="16"/>
        <v/>
      </c>
      <c r="AL39" s="35" t="str">
        <f t="shared" si="17"/>
        <v/>
      </c>
      <c r="AM39" s="35" t="str">
        <f t="shared" si="18"/>
        <v/>
      </c>
      <c r="AN39" s="35" t="str">
        <f t="shared" si="19"/>
        <v/>
      </c>
      <c r="AO39" s="35" t="str">
        <f t="shared" si="20"/>
        <v/>
      </c>
      <c r="AP39" s="35" t="str">
        <f t="shared" si="21"/>
        <v/>
      </c>
      <c r="AQ39" s="35" t="str">
        <f t="shared" si="22"/>
        <v/>
      </c>
      <c r="AR39" s="35" t="str">
        <f t="shared" si="23"/>
        <v/>
      </c>
      <c r="AS39" s="35" t="str">
        <f t="shared" si="24"/>
        <v/>
      </c>
      <c r="AT39" s="35" t="str">
        <f t="shared" si="25"/>
        <v/>
      </c>
      <c r="AU39" s="35" t="str">
        <f t="shared" si="26"/>
        <v/>
      </c>
      <c r="AV39" s="35" t="str">
        <f t="shared" si="27"/>
        <v/>
      </c>
      <c r="AW39" s="35" t="str">
        <f t="shared" si="28"/>
        <v/>
      </c>
      <c r="AZ39" s="35" t="str">
        <f t="shared" si="29"/>
        <v/>
      </c>
      <c r="BA39" s="35" t="str">
        <f t="shared" si="30"/>
        <v/>
      </c>
      <c r="BB39" s="35" t="str">
        <f t="shared" si="31"/>
        <v/>
      </c>
      <c r="BC39" s="35" t="str">
        <f t="shared" si="32"/>
        <v/>
      </c>
      <c r="BD39" s="35" t="str">
        <f t="shared" si="33"/>
        <v/>
      </c>
      <c r="BE39" s="35" t="str">
        <f t="shared" si="34"/>
        <v/>
      </c>
      <c r="BF39" s="35" t="str">
        <f t="shared" si="35"/>
        <v/>
      </c>
      <c r="BG39" s="35" t="str">
        <f t="shared" si="36"/>
        <v/>
      </c>
      <c r="BH39" s="35" t="str">
        <f t="shared" si="37"/>
        <v/>
      </c>
      <c r="BI39" s="35" t="str">
        <f t="shared" si="38"/>
        <v/>
      </c>
      <c r="BJ39" s="35">
        <f>IF(RIGHT(Q39,2)="A5",VALUE(LEFT(Q39,1)),"")</f>
        <v>8</v>
      </c>
      <c r="BK39" s="35" t="str">
        <f t="shared" si="40"/>
        <v/>
      </c>
      <c r="BL39" s="35" t="str">
        <f t="shared" si="41"/>
        <v/>
      </c>
      <c r="BM39" s="35" t="str">
        <f t="shared" si="42"/>
        <v/>
      </c>
      <c r="BP39" s="35" t="str">
        <f t="shared" si="61"/>
        <v/>
      </c>
      <c r="BQ39" s="35" t="str">
        <f t="shared" si="44"/>
        <v/>
      </c>
      <c r="BR39" s="35" t="str">
        <f t="shared" si="45"/>
        <v/>
      </c>
      <c r="BS39" s="35" t="str">
        <f t="shared" si="46"/>
        <v/>
      </c>
      <c r="BT39" s="35" t="str">
        <f t="shared" si="47"/>
        <v/>
      </c>
      <c r="BU39" s="35" t="str">
        <f t="shared" si="62"/>
        <v/>
      </c>
      <c r="BV39" s="35" t="str">
        <f t="shared" si="49"/>
        <v/>
      </c>
      <c r="BW39" s="35" t="str">
        <f t="shared" si="50"/>
        <v/>
      </c>
      <c r="BX39" s="35" t="str">
        <f t="shared" si="51"/>
        <v/>
      </c>
      <c r="BY39" s="35" t="str">
        <f t="shared" si="52"/>
        <v/>
      </c>
      <c r="BZ39" s="35" t="str">
        <f t="shared" si="63"/>
        <v/>
      </c>
      <c r="CA39" s="35" t="str">
        <f t="shared" si="54"/>
        <v/>
      </c>
      <c r="CB39" s="35" t="str">
        <f t="shared" si="55"/>
        <v/>
      </c>
      <c r="CC39" s="35" t="str">
        <f t="shared" si="56"/>
        <v/>
      </c>
    </row>
    <row r="40" spans="1:81" ht="59" customHeight="1" outlineLevel="1" x14ac:dyDescent="0.2">
      <c r="A40" s="46"/>
      <c r="B40" s="5"/>
      <c r="C40" s="19"/>
      <c r="D40" s="5"/>
      <c r="E40" s="5"/>
      <c r="F40" s="5"/>
      <c r="G40" s="5"/>
      <c r="H40" s="5"/>
      <c r="I40" s="5"/>
      <c r="J40" s="5"/>
      <c r="K40" s="5"/>
      <c r="L40" s="47"/>
      <c r="M40" s="176" t="s">
        <v>467</v>
      </c>
      <c r="N40" s="19" t="s">
        <v>62</v>
      </c>
      <c r="O40" s="5"/>
      <c r="P40" s="5">
        <v>1</v>
      </c>
      <c r="Q40" s="5"/>
      <c r="R40" s="5"/>
      <c r="S40" s="5"/>
      <c r="T40" s="5"/>
      <c r="U40" s="5"/>
      <c r="V40" s="5"/>
      <c r="W40" s="77">
        <v>120</v>
      </c>
      <c r="X40" s="76" t="s">
        <v>1181</v>
      </c>
      <c r="Y40" s="19" t="s">
        <v>1185</v>
      </c>
      <c r="Z40" s="5"/>
      <c r="AA40" s="5">
        <v>1</v>
      </c>
      <c r="AB40" s="5"/>
      <c r="AC40" s="5"/>
      <c r="AD40" s="5"/>
      <c r="AE40" s="5"/>
      <c r="AF40" s="5"/>
      <c r="AG40" s="5"/>
      <c r="AH40" s="77">
        <v>80</v>
      </c>
      <c r="AI40" s="121"/>
      <c r="AJ40" s="35" t="str">
        <f t="shared" si="15"/>
        <v/>
      </c>
      <c r="AK40" s="35" t="str">
        <f t="shared" si="16"/>
        <v/>
      </c>
      <c r="AL40" s="35" t="str">
        <f t="shared" si="17"/>
        <v/>
      </c>
      <c r="AM40" s="35" t="str">
        <f t="shared" si="18"/>
        <v/>
      </c>
      <c r="AN40" s="35" t="str">
        <f t="shared" si="19"/>
        <v/>
      </c>
      <c r="AO40" s="35" t="str">
        <f t="shared" si="20"/>
        <v/>
      </c>
      <c r="AP40" s="35" t="str">
        <f t="shared" si="21"/>
        <v/>
      </c>
      <c r="AQ40" s="35" t="str">
        <f t="shared" si="22"/>
        <v/>
      </c>
      <c r="AR40" s="35" t="str">
        <f t="shared" si="23"/>
        <v/>
      </c>
      <c r="AS40" s="35" t="str">
        <f t="shared" si="24"/>
        <v/>
      </c>
      <c r="AT40" s="35" t="str">
        <f t="shared" si="25"/>
        <v/>
      </c>
      <c r="AU40" s="35" t="str">
        <f t="shared" si="26"/>
        <v/>
      </c>
      <c r="AV40" s="35" t="str">
        <f t="shared" si="27"/>
        <v/>
      </c>
      <c r="AW40" s="35" t="str">
        <f t="shared" si="28"/>
        <v/>
      </c>
      <c r="AZ40" s="35" t="str">
        <f t="shared" si="29"/>
        <v/>
      </c>
      <c r="BA40" s="35" t="str">
        <f t="shared" si="30"/>
        <v/>
      </c>
      <c r="BB40" s="35" t="str">
        <f t="shared" si="31"/>
        <v/>
      </c>
      <c r="BC40" s="35" t="str">
        <f t="shared" si="32"/>
        <v/>
      </c>
      <c r="BD40" s="35" t="str">
        <f t="shared" si="33"/>
        <v/>
      </c>
      <c r="BE40" s="35" t="str">
        <f t="shared" si="34"/>
        <v/>
      </c>
      <c r="BF40" s="35" t="str">
        <f t="shared" si="35"/>
        <v/>
      </c>
      <c r="BG40" s="35" t="str">
        <f t="shared" si="36"/>
        <v/>
      </c>
      <c r="BH40" s="35" t="str">
        <f t="shared" si="37"/>
        <v/>
      </c>
      <c r="BI40" s="35" t="str">
        <f t="shared" si="38"/>
        <v/>
      </c>
      <c r="BJ40" s="35" t="str">
        <f t="shared" si="39"/>
        <v/>
      </c>
      <c r="BK40" s="35" t="str">
        <f t="shared" si="40"/>
        <v/>
      </c>
      <c r="BL40" s="35" t="str">
        <f t="shared" si="41"/>
        <v/>
      </c>
      <c r="BM40" s="35" t="str">
        <f t="shared" si="42"/>
        <v/>
      </c>
      <c r="BP40" s="35" t="str">
        <f t="shared" si="61"/>
        <v/>
      </c>
      <c r="BQ40" s="35" t="str">
        <f t="shared" si="44"/>
        <v/>
      </c>
      <c r="BR40" s="35" t="str">
        <f t="shared" si="45"/>
        <v/>
      </c>
      <c r="BS40" s="35" t="str">
        <f t="shared" si="46"/>
        <v/>
      </c>
      <c r="BT40" s="35" t="str">
        <f t="shared" si="47"/>
        <v/>
      </c>
      <c r="BU40" s="35" t="str">
        <f t="shared" si="62"/>
        <v/>
      </c>
      <c r="BV40" s="35" t="str">
        <f t="shared" si="49"/>
        <v/>
      </c>
      <c r="BW40" s="35" t="str">
        <f t="shared" si="50"/>
        <v/>
      </c>
      <c r="BX40" s="35" t="str">
        <f t="shared" si="51"/>
        <v/>
      </c>
      <c r="BY40" s="35" t="str">
        <f t="shared" si="52"/>
        <v/>
      </c>
      <c r="BZ40" s="35" t="str">
        <f t="shared" si="63"/>
        <v/>
      </c>
      <c r="CA40" s="35" t="str">
        <f t="shared" si="54"/>
        <v/>
      </c>
      <c r="CB40" s="35" t="str">
        <f t="shared" si="55"/>
        <v/>
      </c>
      <c r="CC40" s="35" t="str">
        <f t="shared" si="56"/>
        <v/>
      </c>
    </row>
    <row r="41" spans="1:81" ht="34" outlineLevel="1" x14ac:dyDescent="0.2">
      <c r="A41" s="46"/>
      <c r="B41" s="5"/>
      <c r="C41" s="19" t="s">
        <v>49</v>
      </c>
      <c r="D41" s="5"/>
      <c r="E41" s="5">
        <v>1</v>
      </c>
      <c r="F41" s="5"/>
      <c r="G41" s="5"/>
      <c r="H41" s="5"/>
      <c r="I41" s="5"/>
      <c r="J41" s="5"/>
      <c r="K41" s="5"/>
      <c r="L41" s="47">
        <v>20</v>
      </c>
      <c r="M41" s="76" t="s">
        <v>503</v>
      </c>
      <c r="N41" s="18" t="s">
        <v>63</v>
      </c>
      <c r="O41" s="5"/>
      <c r="P41" s="5">
        <v>1</v>
      </c>
      <c r="Q41" s="5"/>
      <c r="R41" s="5" t="s">
        <v>36</v>
      </c>
      <c r="S41" s="5"/>
      <c r="T41" s="5"/>
      <c r="U41" s="5"/>
      <c r="V41" s="5"/>
      <c r="W41" s="77">
        <v>6</v>
      </c>
      <c r="X41" s="76" t="s">
        <v>1182</v>
      </c>
      <c r="Y41" s="19" t="s">
        <v>1186</v>
      </c>
      <c r="Z41" s="5"/>
      <c r="AA41" s="5">
        <v>1</v>
      </c>
      <c r="AB41" s="5" t="s">
        <v>719</v>
      </c>
      <c r="AC41" s="5"/>
      <c r="AD41" s="5">
        <v>8</v>
      </c>
      <c r="AE41" s="5"/>
      <c r="AF41" s="5">
        <f>36*AD41</f>
        <v>288</v>
      </c>
      <c r="AG41" s="5"/>
      <c r="AH41" s="77">
        <v>20</v>
      </c>
      <c r="AI41" s="121"/>
      <c r="AJ41" s="35" t="str">
        <f t="shared" si="15"/>
        <v/>
      </c>
      <c r="AK41" s="35" t="str">
        <f t="shared" si="16"/>
        <v/>
      </c>
      <c r="AL41" s="35" t="str">
        <f t="shared" si="17"/>
        <v/>
      </c>
      <c r="AM41" s="35" t="str">
        <f t="shared" si="18"/>
        <v/>
      </c>
      <c r="AN41" s="35" t="str">
        <f t="shared" si="19"/>
        <v/>
      </c>
      <c r="AO41" s="35" t="str">
        <f t="shared" si="20"/>
        <v/>
      </c>
      <c r="AP41" s="35" t="str">
        <f t="shared" si="21"/>
        <v/>
      </c>
      <c r="AQ41" s="35" t="str">
        <f t="shared" si="22"/>
        <v/>
      </c>
      <c r="AR41" s="35" t="str">
        <f t="shared" si="23"/>
        <v/>
      </c>
      <c r="AS41" s="35" t="str">
        <f t="shared" si="24"/>
        <v/>
      </c>
      <c r="AT41" s="35" t="str">
        <f t="shared" si="25"/>
        <v/>
      </c>
      <c r="AU41" s="35" t="str">
        <f t="shared" si="26"/>
        <v/>
      </c>
      <c r="AV41" s="35" t="str">
        <f t="shared" si="27"/>
        <v/>
      </c>
      <c r="AW41" s="35" t="str">
        <f t="shared" si="28"/>
        <v/>
      </c>
      <c r="AZ41" s="35" t="str">
        <f t="shared" si="29"/>
        <v/>
      </c>
      <c r="BA41" s="35" t="str">
        <f t="shared" si="30"/>
        <v/>
      </c>
      <c r="BB41" s="35" t="str">
        <f t="shared" si="31"/>
        <v/>
      </c>
      <c r="BC41" s="35" t="str">
        <f t="shared" si="32"/>
        <v/>
      </c>
      <c r="BD41" s="35" t="str">
        <f t="shared" si="33"/>
        <v/>
      </c>
      <c r="BE41" s="35" t="str">
        <f t="shared" si="34"/>
        <v/>
      </c>
      <c r="BF41" s="35">
        <f>IF(RIGHT(R41,2)="A4",VALUE(LEFT(R41,1)),"")</f>
        <v>5</v>
      </c>
      <c r="BG41" s="35" t="str">
        <f t="shared" si="36"/>
        <v/>
      </c>
      <c r="BH41" s="35" t="str">
        <f t="shared" si="37"/>
        <v/>
      </c>
      <c r="BI41" s="35" t="str">
        <f t="shared" si="38"/>
        <v/>
      </c>
      <c r="BJ41" s="35" t="str">
        <f t="shared" si="39"/>
        <v/>
      </c>
      <c r="BK41" s="35" t="str">
        <f>IF(RIGHT(R41,2)="A5",VALUE(LEFT(R41,1)),"")</f>
        <v/>
      </c>
      <c r="BL41" s="35" t="str">
        <f t="shared" si="41"/>
        <v/>
      </c>
      <c r="BM41" s="35" t="str">
        <f t="shared" si="42"/>
        <v/>
      </c>
      <c r="BP41" s="35" t="str">
        <f t="shared" si="61"/>
        <v/>
      </c>
      <c r="BQ41" s="35" t="str">
        <f t="shared" si="44"/>
        <v/>
      </c>
      <c r="BR41" s="35" t="str">
        <f t="shared" si="45"/>
        <v/>
      </c>
      <c r="BS41" s="35" t="str">
        <f t="shared" si="46"/>
        <v/>
      </c>
      <c r="BT41" s="35" t="str">
        <f t="shared" si="47"/>
        <v/>
      </c>
      <c r="BU41" s="35">
        <f t="shared" si="62"/>
        <v>16</v>
      </c>
      <c r="BV41" s="35" t="str">
        <f t="shared" si="49"/>
        <v/>
      </c>
      <c r="BW41" s="35" t="str">
        <f t="shared" si="50"/>
        <v/>
      </c>
      <c r="BX41" s="35" t="str">
        <f t="shared" si="51"/>
        <v/>
      </c>
      <c r="BY41" s="35" t="str">
        <f t="shared" si="52"/>
        <v/>
      </c>
      <c r="BZ41" s="35" t="str">
        <f t="shared" si="63"/>
        <v/>
      </c>
      <c r="CA41" s="35" t="str">
        <f t="shared" si="54"/>
        <v/>
      </c>
      <c r="CB41" s="35" t="str">
        <f t="shared" si="55"/>
        <v/>
      </c>
      <c r="CC41" s="35" t="str">
        <f t="shared" si="56"/>
        <v/>
      </c>
    </row>
    <row r="42" spans="1:81" ht="30" customHeight="1" outlineLevel="1" x14ac:dyDescent="0.2">
      <c r="A42" s="46"/>
      <c r="B42" s="5" t="s">
        <v>306</v>
      </c>
      <c r="C42" s="19" t="s">
        <v>48</v>
      </c>
      <c r="D42" s="5">
        <v>1</v>
      </c>
      <c r="E42" s="5"/>
      <c r="F42" s="5"/>
      <c r="G42" s="5" t="s">
        <v>47</v>
      </c>
      <c r="H42" s="5"/>
      <c r="I42" s="5"/>
      <c r="J42" s="5"/>
      <c r="K42" s="5"/>
      <c r="L42" s="47"/>
      <c r="M42" s="76"/>
      <c r="N42" s="19" t="s">
        <v>71</v>
      </c>
      <c r="O42" s="5"/>
      <c r="P42" s="5">
        <v>1</v>
      </c>
      <c r="Q42" s="5"/>
      <c r="R42" s="5" t="s">
        <v>78</v>
      </c>
      <c r="S42" s="5">
        <v>2</v>
      </c>
      <c r="T42" s="5"/>
      <c r="U42" s="5"/>
      <c r="V42" s="5"/>
      <c r="W42" s="77">
        <v>11</v>
      </c>
      <c r="X42" s="76" t="s">
        <v>1183</v>
      </c>
      <c r="Y42" s="19" t="s">
        <v>1187</v>
      </c>
      <c r="Z42" s="5"/>
      <c r="AA42" s="5">
        <v>1</v>
      </c>
      <c r="AB42" s="5"/>
      <c r="AC42" s="5"/>
      <c r="AD42" s="5"/>
      <c r="AE42" s="5"/>
      <c r="AF42" s="5"/>
      <c r="AG42" s="5">
        <v>100</v>
      </c>
      <c r="AH42" s="77">
        <f>5*20</f>
        <v>100</v>
      </c>
      <c r="AI42" s="121"/>
      <c r="AJ42" s="35" t="str">
        <f t="shared" si="15"/>
        <v/>
      </c>
      <c r="AK42" s="35" t="str">
        <f t="shared" si="16"/>
        <v/>
      </c>
      <c r="AL42" s="35" t="str">
        <f t="shared" si="17"/>
        <v/>
      </c>
      <c r="AM42" s="35" t="str">
        <f t="shared" si="18"/>
        <v/>
      </c>
      <c r="AN42" s="35" t="str">
        <f t="shared" si="19"/>
        <v/>
      </c>
      <c r="AO42" s="35" t="str">
        <f t="shared" si="20"/>
        <v/>
      </c>
      <c r="AP42" s="35" t="str">
        <f t="shared" si="21"/>
        <v/>
      </c>
      <c r="AQ42" s="35" t="str">
        <f t="shared" si="22"/>
        <v/>
      </c>
      <c r="AR42" s="35" t="str">
        <f t="shared" si="23"/>
        <v/>
      </c>
      <c r="AS42" s="35" t="str">
        <f t="shared" si="24"/>
        <v/>
      </c>
      <c r="AT42" s="35" t="str">
        <f t="shared" si="25"/>
        <v/>
      </c>
      <c r="AU42" s="35" t="str">
        <f t="shared" si="26"/>
        <v/>
      </c>
      <c r="AV42" s="35" t="str">
        <f t="shared" si="27"/>
        <v/>
      </c>
      <c r="AW42" s="35" t="str">
        <f t="shared" si="28"/>
        <v/>
      </c>
      <c r="AZ42" s="35" t="str">
        <f t="shared" si="29"/>
        <v/>
      </c>
      <c r="BA42" s="35" t="str">
        <f t="shared" si="30"/>
        <v/>
      </c>
      <c r="BB42" s="35" t="str">
        <f t="shared" si="31"/>
        <v/>
      </c>
      <c r="BC42" s="35" t="str">
        <f t="shared" si="32"/>
        <v/>
      </c>
      <c r="BD42" s="35" t="str">
        <f t="shared" si="33"/>
        <v/>
      </c>
      <c r="BE42" s="35" t="str">
        <f t="shared" si="34"/>
        <v/>
      </c>
      <c r="BF42" s="35" t="str">
        <f t="shared" si="35"/>
        <v/>
      </c>
      <c r="BG42" s="35" t="str">
        <f t="shared" si="36"/>
        <v/>
      </c>
      <c r="BH42" s="35" t="str">
        <f t="shared" si="37"/>
        <v/>
      </c>
      <c r="BI42" s="35" t="str">
        <f t="shared" si="38"/>
        <v/>
      </c>
      <c r="BJ42" s="35" t="str">
        <f t="shared" si="39"/>
        <v/>
      </c>
      <c r="BK42" s="35">
        <f>IF(RIGHT(R42,2)="A5",VALUE(LEFT(R42,1)),"")</f>
        <v>4</v>
      </c>
      <c r="BL42" s="35" t="str">
        <f t="shared" si="41"/>
        <v/>
      </c>
      <c r="BM42" s="35" t="str">
        <f t="shared" si="42"/>
        <v/>
      </c>
      <c r="BP42" s="35" t="str">
        <f t="shared" si="61"/>
        <v/>
      </c>
      <c r="BQ42" s="35" t="str">
        <f t="shared" si="44"/>
        <v/>
      </c>
      <c r="BR42" s="35" t="str">
        <f t="shared" si="45"/>
        <v/>
      </c>
      <c r="BS42" s="35" t="str">
        <f t="shared" si="46"/>
        <v/>
      </c>
      <c r="BT42" s="35" t="str">
        <f t="shared" si="47"/>
        <v/>
      </c>
      <c r="BU42" s="35" t="str">
        <f>IF(RIGHT(AB42,2)="A4",VALUE(LEFT(AB42,1)),"")</f>
        <v/>
      </c>
      <c r="BV42" s="35" t="str">
        <f t="shared" si="49"/>
        <v/>
      </c>
      <c r="BW42" s="35" t="str">
        <f t="shared" si="50"/>
        <v/>
      </c>
      <c r="BX42" s="35" t="str">
        <f t="shared" si="51"/>
        <v/>
      </c>
      <c r="BY42" s="35" t="str">
        <f t="shared" si="52"/>
        <v/>
      </c>
      <c r="BZ42" s="35" t="str">
        <f t="shared" si="63"/>
        <v/>
      </c>
      <c r="CA42" s="35" t="str">
        <f t="shared" si="54"/>
        <v/>
      </c>
      <c r="CB42" s="35" t="str">
        <f t="shared" si="55"/>
        <v/>
      </c>
      <c r="CC42" s="35" t="str">
        <f t="shared" si="56"/>
        <v/>
      </c>
    </row>
    <row r="43" spans="1:81" ht="17" outlineLevel="1" x14ac:dyDescent="0.2">
      <c r="A43" s="46"/>
      <c r="B43" s="5" t="s">
        <v>307</v>
      </c>
      <c r="C43" s="19" t="s">
        <v>238</v>
      </c>
      <c r="D43" s="5">
        <v>1</v>
      </c>
      <c r="E43" s="5"/>
      <c r="F43" s="5"/>
      <c r="G43" s="5" t="s">
        <v>50</v>
      </c>
      <c r="H43" s="5"/>
      <c r="I43" s="5"/>
      <c r="J43" s="5"/>
      <c r="K43" s="5"/>
      <c r="L43" s="47"/>
      <c r="M43" s="76"/>
      <c r="N43" s="19"/>
      <c r="O43" s="5"/>
      <c r="P43" s="5">
        <v>1</v>
      </c>
      <c r="Q43" s="5"/>
      <c r="R43" s="5"/>
      <c r="S43" s="5"/>
      <c r="T43" s="5"/>
      <c r="U43" s="5"/>
      <c r="V43" s="5"/>
      <c r="W43" s="77"/>
      <c r="X43" s="76" t="s">
        <v>1184</v>
      </c>
      <c r="Y43" s="19" t="s">
        <v>1188</v>
      </c>
      <c r="Z43" s="5"/>
      <c r="AA43" s="5">
        <v>1</v>
      </c>
      <c r="AB43" s="5" t="s">
        <v>1189</v>
      </c>
      <c r="AC43" s="5"/>
      <c r="AD43" s="5">
        <v>1</v>
      </c>
      <c r="AE43" s="5"/>
      <c r="AF43" s="5"/>
      <c r="AG43" s="5">
        <v>36</v>
      </c>
      <c r="AH43" s="77"/>
      <c r="AI43" s="121"/>
      <c r="AJ43" s="35" t="str">
        <f t="shared" si="15"/>
        <v/>
      </c>
      <c r="AK43" s="35" t="str">
        <f t="shared" si="16"/>
        <v/>
      </c>
      <c r="AL43" s="35" t="str">
        <f t="shared" si="17"/>
        <v/>
      </c>
      <c r="AM43" s="35" t="str">
        <f t="shared" si="18"/>
        <v/>
      </c>
      <c r="AN43" s="35" t="str">
        <f t="shared" si="19"/>
        <v/>
      </c>
      <c r="AO43" s="35" t="str">
        <f t="shared" si="20"/>
        <v/>
      </c>
      <c r="AP43" s="35">
        <f t="shared" si="21"/>
        <v>10</v>
      </c>
      <c r="AQ43" s="35" t="str">
        <f t="shared" si="22"/>
        <v/>
      </c>
      <c r="AR43" s="35" t="str">
        <f t="shared" si="23"/>
        <v/>
      </c>
      <c r="AS43" s="35" t="str">
        <f t="shared" si="24"/>
        <v/>
      </c>
      <c r="AT43" s="35" t="str">
        <f t="shared" si="25"/>
        <v/>
      </c>
      <c r="AU43" s="35" t="str">
        <f t="shared" si="26"/>
        <v/>
      </c>
      <c r="AV43" s="35" t="str">
        <f t="shared" si="27"/>
        <v/>
      </c>
      <c r="AW43" s="35" t="str">
        <f t="shared" si="28"/>
        <v/>
      </c>
      <c r="AZ43" s="35" t="str">
        <f t="shared" si="29"/>
        <v/>
      </c>
      <c r="BA43" s="35" t="str">
        <f t="shared" si="30"/>
        <v/>
      </c>
      <c r="BB43" s="35" t="str">
        <f t="shared" si="31"/>
        <v/>
      </c>
      <c r="BC43" s="35" t="str">
        <f t="shared" si="32"/>
        <v/>
      </c>
      <c r="BD43" s="35" t="str">
        <f t="shared" si="33"/>
        <v/>
      </c>
      <c r="BE43" s="35" t="str">
        <f t="shared" si="34"/>
        <v/>
      </c>
      <c r="BF43" s="35" t="str">
        <f t="shared" si="35"/>
        <v/>
      </c>
      <c r="BG43" s="35" t="str">
        <f t="shared" si="36"/>
        <v/>
      </c>
      <c r="BH43" s="35" t="str">
        <f t="shared" si="37"/>
        <v/>
      </c>
      <c r="BI43" s="35" t="str">
        <f t="shared" si="38"/>
        <v/>
      </c>
      <c r="BJ43" s="35" t="str">
        <f t="shared" si="39"/>
        <v/>
      </c>
      <c r="BK43" s="35" t="str">
        <f t="shared" si="40"/>
        <v/>
      </c>
      <c r="BL43" s="35" t="str">
        <f t="shared" si="41"/>
        <v/>
      </c>
      <c r="BM43" s="35" t="str">
        <f t="shared" si="42"/>
        <v/>
      </c>
      <c r="BP43" s="35" t="str">
        <f t="shared" si="61"/>
        <v/>
      </c>
      <c r="BQ43" s="35" t="str">
        <f t="shared" si="44"/>
        <v/>
      </c>
      <c r="BR43" s="35" t="str">
        <f t="shared" si="45"/>
        <v/>
      </c>
      <c r="BS43" s="35" t="str">
        <f t="shared" si="46"/>
        <v/>
      </c>
      <c r="BT43" s="35" t="str">
        <f t="shared" si="47"/>
        <v/>
      </c>
      <c r="BU43" s="35" t="str">
        <f t="shared" ref="BU43:BU73" si="64">IF(RIGHT(AB43,2)="A4",VALUE(LEFT(AB43,2)),"")</f>
        <v/>
      </c>
      <c r="BV43" s="35" t="str">
        <f t="shared" si="49"/>
        <v/>
      </c>
      <c r="BW43" s="35" t="str">
        <f t="shared" si="50"/>
        <v/>
      </c>
      <c r="BX43" s="35" t="str">
        <f t="shared" si="51"/>
        <v/>
      </c>
      <c r="BY43" s="35" t="str">
        <f t="shared" si="52"/>
        <v/>
      </c>
      <c r="BZ43" s="35" t="str">
        <f t="shared" si="63"/>
        <v/>
      </c>
      <c r="CA43" s="35" t="str">
        <f t="shared" si="54"/>
        <v/>
      </c>
      <c r="CB43" s="35" t="str">
        <f t="shared" si="55"/>
        <v/>
      </c>
      <c r="CC43" s="35" t="str">
        <f t="shared" si="56"/>
        <v/>
      </c>
    </row>
    <row r="44" spans="1:81" ht="49" customHeight="1" outlineLevel="1" x14ac:dyDescent="0.2">
      <c r="A44" s="46"/>
      <c r="B44" s="5" t="s">
        <v>308</v>
      </c>
      <c r="C44" s="19" t="s">
        <v>334</v>
      </c>
      <c r="D44" s="5">
        <v>1</v>
      </c>
      <c r="E44" s="5"/>
      <c r="F44" s="5"/>
      <c r="G44" s="5"/>
      <c r="H44" s="5"/>
      <c r="I44" s="5"/>
      <c r="J44" s="5"/>
      <c r="K44" s="5"/>
      <c r="L44" s="47">
        <v>300</v>
      </c>
      <c r="M44" s="176" t="s">
        <v>504</v>
      </c>
      <c r="N44" s="18" t="s">
        <v>529</v>
      </c>
      <c r="O44" s="5"/>
      <c r="P44" s="5">
        <v>1</v>
      </c>
      <c r="Q44" s="5"/>
      <c r="R44" s="5"/>
      <c r="S44" s="5"/>
      <c r="T44" s="5"/>
      <c r="U44" s="5"/>
      <c r="V44" s="5"/>
      <c r="W44" s="77">
        <v>40</v>
      </c>
      <c r="X44" s="76"/>
      <c r="Y44" s="19"/>
      <c r="Z44" s="5"/>
      <c r="AA44" s="5"/>
      <c r="AB44" s="5"/>
      <c r="AC44" s="5"/>
      <c r="AD44" s="5"/>
      <c r="AE44" s="5"/>
      <c r="AF44" s="5"/>
      <c r="AG44" s="5"/>
      <c r="AH44" s="77"/>
      <c r="AI44" s="121"/>
      <c r="AJ44" s="35" t="str">
        <f t="shared" si="15"/>
        <v/>
      </c>
      <c r="AK44" s="35" t="str">
        <f t="shared" si="16"/>
        <v/>
      </c>
      <c r="AL44" s="35" t="str">
        <f t="shared" si="17"/>
        <v/>
      </c>
      <c r="AM44" s="35" t="str">
        <f t="shared" si="18"/>
        <v/>
      </c>
      <c r="AN44" s="35" t="str">
        <f t="shared" si="19"/>
        <v/>
      </c>
      <c r="AO44" s="35" t="str">
        <f t="shared" si="20"/>
        <v/>
      </c>
      <c r="AP44" s="35" t="str">
        <f t="shared" si="21"/>
        <v/>
      </c>
      <c r="AQ44" s="35" t="str">
        <f t="shared" si="22"/>
        <v/>
      </c>
      <c r="AR44" s="35" t="str">
        <f t="shared" si="23"/>
        <v/>
      </c>
      <c r="AS44" s="35" t="str">
        <f t="shared" si="24"/>
        <v/>
      </c>
      <c r="AT44" s="35" t="str">
        <f t="shared" si="25"/>
        <v/>
      </c>
      <c r="AU44" s="35" t="str">
        <f t="shared" si="26"/>
        <v/>
      </c>
      <c r="AV44" s="35" t="str">
        <f t="shared" si="27"/>
        <v/>
      </c>
      <c r="AW44" s="35" t="str">
        <f t="shared" si="28"/>
        <v/>
      </c>
      <c r="AZ44" s="35" t="str">
        <f t="shared" si="29"/>
        <v/>
      </c>
      <c r="BA44" s="35" t="str">
        <f t="shared" si="30"/>
        <v/>
      </c>
      <c r="BB44" s="35" t="str">
        <f t="shared" si="31"/>
        <v/>
      </c>
      <c r="BC44" s="35" t="str">
        <f t="shared" si="32"/>
        <v/>
      </c>
      <c r="BD44" s="35" t="str">
        <f t="shared" si="33"/>
        <v/>
      </c>
      <c r="BE44" s="35" t="str">
        <f t="shared" si="34"/>
        <v/>
      </c>
      <c r="BF44" s="35" t="str">
        <f t="shared" si="35"/>
        <v/>
      </c>
      <c r="BG44" s="35" t="str">
        <f t="shared" si="36"/>
        <v/>
      </c>
      <c r="BH44" s="35" t="str">
        <f t="shared" si="37"/>
        <v/>
      </c>
      <c r="BI44" s="35" t="str">
        <f t="shared" si="38"/>
        <v/>
      </c>
      <c r="BJ44" s="35" t="str">
        <f t="shared" si="39"/>
        <v/>
      </c>
      <c r="BK44" s="35" t="str">
        <f t="shared" si="40"/>
        <v/>
      </c>
      <c r="BL44" s="35" t="str">
        <f t="shared" si="41"/>
        <v/>
      </c>
      <c r="BM44" s="35" t="str">
        <f t="shared" si="42"/>
        <v/>
      </c>
      <c r="BP44" s="35" t="str">
        <f t="shared" si="61"/>
        <v/>
      </c>
      <c r="BQ44" s="35" t="str">
        <f t="shared" si="44"/>
        <v/>
      </c>
      <c r="BR44" s="35" t="str">
        <f t="shared" si="45"/>
        <v/>
      </c>
      <c r="BS44" s="35" t="str">
        <f t="shared" si="46"/>
        <v/>
      </c>
      <c r="BT44" s="35" t="str">
        <f t="shared" si="47"/>
        <v/>
      </c>
      <c r="BU44" s="35" t="str">
        <f t="shared" si="64"/>
        <v/>
      </c>
      <c r="BV44" s="35" t="str">
        <f t="shared" si="49"/>
        <v/>
      </c>
      <c r="BW44" s="35" t="str">
        <f t="shared" si="50"/>
        <v/>
      </c>
      <c r="BX44" s="35" t="str">
        <f t="shared" si="51"/>
        <v/>
      </c>
      <c r="BY44" s="35" t="str">
        <f t="shared" si="52"/>
        <v/>
      </c>
      <c r="BZ44" s="35" t="str">
        <f t="shared" si="63"/>
        <v/>
      </c>
      <c r="CA44" s="35" t="str">
        <f t="shared" si="54"/>
        <v/>
      </c>
      <c r="CB44" s="35" t="str">
        <f t="shared" si="55"/>
        <v/>
      </c>
      <c r="CC44" s="35" t="str">
        <f t="shared" si="56"/>
        <v/>
      </c>
    </row>
    <row r="45" spans="1:81" ht="51" customHeight="1" outlineLevel="1" x14ac:dyDescent="0.2">
      <c r="A45" s="46"/>
      <c r="B45" s="184" t="s">
        <v>309</v>
      </c>
      <c r="C45" s="19" t="s">
        <v>618</v>
      </c>
      <c r="D45" s="5">
        <v>1</v>
      </c>
      <c r="E45" s="5"/>
      <c r="F45" s="5"/>
      <c r="G45" s="5" t="s">
        <v>619</v>
      </c>
      <c r="H45" s="5"/>
      <c r="I45" s="5"/>
      <c r="J45" s="5"/>
      <c r="K45" s="5"/>
      <c r="L45" s="47"/>
      <c r="M45" s="176" t="s">
        <v>505</v>
      </c>
      <c r="N45" s="19" t="s">
        <v>781</v>
      </c>
      <c r="O45" s="5"/>
      <c r="P45" s="5">
        <v>1</v>
      </c>
      <c r="Q45" s="5" t="s">
        <v>65</v>
      </c>
      <c r="R45" s="5"/>
      <c r="S45" s="5"/>
      <c r="T45" s="5"/>
      <c r="U45" s="5"/>
      <c r="V45" s="5"/>
      <c r="W45" s="77">
        <v>15</v>
      </c>
      <c r="X45" s="76"/>
      <c r="Y45" s="19"/>
      <c r="Z45" s="5"/>
      <c r="AA45" s="5"/>
      <c r="AB45" s="5"/>
      <c r="AC45" s="5"/>
      <c r="AD45" s="5"/>
      <c r="AE45" s="5"/>
      <c r="AF45" s="5"/>
      <c r="AG45" s="5"/>
      <c r="AH45" s="77"/>
      <c r="AI45" s="121"/>
      <c r="AJ45" s="35" t="str">
        <f t="shared" si="15"/>
        <v/>
      </c>
      <c r="AK45" s="35" t="str">
        <f t="shared" si="16"/>
        <v/>
      </c>
      <c r="AL45" s="35" t="str">
        <f t="shared" si="17"/>
        <v/>
      </c>
      <c r="AM45" s="35" t="str">
        <f t="shared" si="18"/>
        <v/>
      </c>
      <c r="AN45" s="35" t="str">
        <f t="shared" si="19"/>
        <v/>
      </c>
      <c r="AO45" s="35" t="str">
        <f t="shared" si="20"/>
        <v/>
      </c>
      <c r="AP45" s="35">
        <f t="shared" si="21"/>
        <v>16</v>
      </c>
      <c r="AQ45" s="35" t="str">
        <f t="shared" si="22"/>
        <v/>
      </c>
      <c r="AR45" s="35" t="str">
        <f t="shared" si="23"/>
        <v/>
      </c>
      <c r="AS45" s="35" t="str">
        <f t="shared" si="24"/>
        <v/>
      </c>
      <c r="AT45" s="35" t="str">
        <f t="shared" si="25"/>
        <v/>
      </c>
      <c r="AU45" s="35" t="str">
        <f t="shared" si="26"/>
        <v/>
      </c>
      <c r="AV45" s="35" t="str">
        <f t="shared" si="27"/>
        <v/>
      </c>
      <c r="AW45" s="35" t="str">
        <f t="shared" si="28"/>
        <v/>
      </c>
      <c r="AZ45" s="35" t="str">
        <f t="shared" si="29"/>
        <v/>
      </c>
      <c r="BA45" s="35" t="str">
        <f t="shared" si="30"/>
        <v/>
      </c>
      <c r="BB45" s="35" t="str">
        <f t="shared" si="31"/>
        <v/>
      </c>
      <c r="BC45" s="35" t="str">
        <f t="shared" si="32"/>
        <v/>
      </c>
      <c r="BD45" s="35" t="str">
        <f t="shared" si="33"/>
        <v/>
      </c>
      <c r="BE45" s="35" t="str">
        <f t="shared" si="34"/>
        <v/>
      </c>
      <c r="BF45" s="35" t="str">
        <f t="shared" si="35"/>
        <v/>
      </c>
      <c r="BG45" s="35" t="str">
        <f t="shared" si="36"/>
        <v/>
      </c>
      <c r="BH45" s="35" t="str">
        <f t="shared" si="37"/>
        <v/>
      </c>
      <c r="BI45" s="35" t="str">
        <f t="shared" si="38"/>
        <v/>
      </c>
      <c r="BJ45" s="35">
        <f t="shared" si="39"/>
        <v>20</v>
      </c>
      <c r="BK45" s="35" t="str">
        <f t="shared" si="40"/>
        <v/>
      </c>
      <c r="BL45" s="35" t="str">
        <f t="shared" si="41"/>
        <v/>
      </c>
      <c r="BM45" s="35" t="str">
        <f t="shared" si="42"/>
        <v/>
      </c>
      <c r="BP45" s="35" t="str">
        <f t="shared" si="61"/>
        <v/>
      </c>
      <c r="BQ45" s="35" t="str">
        <f t="shared" si="44"/>
        <v/>
      </c>
      <c r="BR45" s="35" t="str">
        <f t="shared" si="45"/>
        <v/>
      </c>
      <c r="BS45" s="35" t="str">
        <f t="shared" si="46"/>
        <v/>
      </c>
      <c r="BT45" s="35" t="str">
        <f t="shared" si="47"/>
        <v/>
      </c>
      <c r="BU45" s="35" t="str">
        <f t="shared" si="64"/>
        <v/>
      </c>
      <c r="BV45" s="35" t="str">
        <f t="shared" si="49"/>
        <v/>
      </c>
      <c r="BW45" s="35" t="str">
        <f t="shared" si="50"/>
        <v/>
      </c>
      <c r="BX45" s="35" t="str">
        <f t="shared" si="51"/>
        <v/>
      </c>
      <c r="BY45" s="35" t="str">
        <f t="shared" si="52"/>
        <v/>
      </c>
      <c r="BZ45" s="35" t="str">
        <f t="shared" si="63"/>
        <v/>
      </c>
      <c r="CA45" s="35" t="str">
        <f t="shared" si="54"/>
        <v/>
      </c>
      <c r="CB45" s="35" t="str">
        <f t="shared" si="55"/>
        <v/>
      </c>
      <c r="CC45" s="35" t="str">
        <f t="shared" si="56"/>
        <v/>
      </c>
    </row>
    <row r="46" spans="1:81" ht="43" customHeight="1" outlineLevel="1" x14ac:dyDescent="0.2">
      <c r="A46" s="46"/>
      <c r="B46" s="5" t="s">
        <v>310</v>
      </c>
      <c r="C46" s="19" t="s">
        <v>89</v>
      </c>
      <c r="D46" s="5">
        <v>1</v>
      </c>
      <c r="E46" s="5"/>
      <c r="F46" s="5"/>
      <c r="G46" s="5"/>
      <c r="H46" s="5"/>
      <c r="I46" s="5"/>
      <c r="J46" s="5"/>
      <c r="K46" s="5"/>
      <c r="L46" s="47">
        <v>300</v>
      </c>
      <c r="M46" s="176" t="s">
        <v>767</v>
      </c>
      <c r="N46" s="19" t="s">
        <v>538</v>
      </c>
      <c r="O46" s="5"/>
      <c r="P46" s="5">
        <v>1</v>
      </c>
      <c r="Q46" s="5"/>
      <c r="R46" s="5"/>
      <c r="S46" s="5"/>
      <c r="T46" s="5"/>
      <c r="U46" s="5"/>
      <c r="V46" s="5"/>
      <c r="W46" s="77">
        <v>60</v>
      </c>
      <c r="X46" s="76"/>
      <c r="Y46" s="19"/>
      <c r="Z46" s="5"/>
      <c r="AA46" s="5"/>
      <c r="AB46" s="5"/>
      <c r="AC46" s="5"/>
      <c r="AD46" s="5"/>
      <c r="AE46" s="5"/>
      <c r="AF46" s="5"/>
      <c r="AG46" s="5"/>
      <c r="AH46" s="77"/>
      <c r="AI46" s="121"/>
      <c r="AJ46" s="35" t="str">
        <f t="shared" si="15"/>
        <v/>
      </c>
      <c r="AK46" s="35" t="str">
        <f t="shared" si="16"/>
        <v/>
      </c>
      <c r="AL46" s="35" t="str">
        <f t="shared" si="17"/>
        <v/>
      </c>
      <c r="AM46" s="35" t="str">
        <f t="shared" si="18"/>
        <v/>
      </c>
      <c r="AN46" s="35" t="str">
        <f t="shared" si="19"/>
        <v/>
      </c>
      <c r="AO46" s="35" t="str">
        <f t="shared" si="20"/>
        <v/>
      </c>
      <c r="AP46" s="35" t="str">
        <f t="shared" si="21"/>
        <v/>
      </c>
      <c r="AQ46" s="35" t="str">
        <f t="shared" si="22"/>
        <v/>
      </c>
      <c r="AR46" s="35" t="str">
        <f t="shared" si="23"/>
        <v/>
      </c>
      <c r="AS46" s="35" t="str">
        <f t="shared" si="24"/>
        <v/>
      </c>
      <c r="AT46" s="35" t="str">
        <f t="shared" si="25"/>
        <v/>
      </c>
      <c r="AU46" s="35" t="str">
        <f t="shared" si="26"/>
        <v/>
      </c>
      <c r="AV46" s="35" t="str">
        <f t="shared" si="27"/>
        <v/>
      </c>
      <c r="AW46" s="35" t="str">
        <f t="shared" si="28"/>
        <v/>
      </c>
      <c r="AZ46" s="35" t="str">
        <f t="shared" si="29"/>
        <v/>
      </c>
      <c r="BA46" s="35" t="str">
        <f t="shared" si="30"/>
        <v/>
      </c>
      <c r="BB46" s="35" t="str">
        <f t="shared" si="31"/>
        <v/>
      </c>
      <c r="BC46" s="35" t="str">
        <f t="shared" si="32"/>
        <v/>
      </c>
      <c r="BD46" s="35" t="str">
        <f t="shared" si="33"/>
        <v/>
      </c>
      <c r="BE46" s="35" t="str">
        <f t="shared" si="34"/>
        <v/>
      </c>
      <c r="BF46" s="35" t="str">
        <f t="shared" si="35"/>
        <v/>
      </c>
      <c r="BG46" s="35" t="str">
        <f t="shared" si="36"/>
        <v/>
      </c>
      <c r="BH46" s="35" t="str">
        <f t="shared" si="37"/>
        <v/>
      </c>
      <c r="BI46" s="35" t="str">
        <f t="shared" si="38"/>
        <v/>
      </c>
      <c r="BJ46" s="35" t="str">
        <f t="shared" si="39"/>
        <v/>
      </c>
      <c r="BK46" s="35" t="str">
        <f t="shared" si="40"/>
        <v/>
      </c>
      <c r="BL46" s="35" t="str">
        <f t="shared" si="41"/>
        <v/>
      </c>
      <c r="BM46" s="35" t="str">
        <f t="shared" si="42"/>
        <v/>
      </c>
      <c r="BP46" s="35" t="str">
        <f t="shared" si="61"/>
        <v/>
      </c>
      <c r="BQ46" s="35" t="str">
        <f t="shared" si="44"/>
        <v/>
      </c>
      <c r="BR46" s="35" t="str">
        <f t="shared" si="45"/>
        <v/>
      </c>
      <c r="BS46" s="35" t="str">
        <f t="shared" si="46"/>
        <v/>
      </c>
      <c r="BT46" s="35" t="str">
        <f t="shared" si="47"/>
        <v/>
      </c>
      <c r="BU46" s="35" t="str">
        <f t="shared" si="64"/>
        <v/>
      </c>
      <c r="BV46" s="35" t="str">
        <f t="shared" si="49"/>
        <v/>
      </c>
      <c r="BW46" s="35" t="str">
        <f t="shared" si="50"/>
        <v/>
      </c>
      <c r="BX46" s="35" t="str">
        <f t="shared" si="51"/>
        <v/>
      </c>
      <c r="BY46" s="35" t="str">
        <f t="shared" si="52"/>
        <v/>
      </c>
      <c r="BZ46" s="35" t="str">
        <f t="shared" si="63"/>
        <v/>
      </c>
      <c r="CA46" s="35" t="str">
        <f t="shared" si="54"/>
        <v/>
      </c>
      <c r="CB46" s="35" t="str">
        <f t="shared" si="55"/>
        <v/>
      </c>
      <c r="CC46" s="35" t="str">
        <f t="shared" si="56"/>
        <v/>
      </c>
    </row>
    <row r="47" spans="1:81" ht="17" outlineLevel="1" x14ac:dyDescent="0.2">
      <c r="A47" s="46"/>
      <c r="B47" s="5"/>
      <c r="C47" s="19"/>
      <c r="D47" s="5"/>
      <c r="E47" s="5"/>
      <c r="F47" s="5"/>
      <c r="G47" s="5"/>
      <c r="H47" s="5"/>
      <c r="I47" s="5"/>
      <c r="J47" s="5"/>
      <c r="K47" s="5"/>
      <c r="L47" s="47"/>
      <c r="M47" s="76" t="s">
        <v>784</v>
      </c>
      <c r="N47" s="19" t="s">
        <v>785</v>
      </c>
      <c r="O47" s="5"/>
      <c r="P47" s="5">
        <v>1</v>
      </c>
      <c r="Q47" s="5"/>
      <c r="R47" s="5"/>
      <c r="S47" s="5"/>
      <c r="T47" s="5"/>
      <c r="U47" s="5"/>
      <c r="V47" s="5"/>
      <c r="W47" s="77"/>
      <c r="X47" s="76"/>
      <c r="Y47" s="19"/>
      <c r="Z47" s="5"/>
      <c r="AA47" s="5"/>
      <c r="AB47" s="5"/>
      <c r="AC47" s="5"/>
      <c r="AD47" s="5"/>
      <c r="AE47" s="5"/>
      <c r="AF47" s="5"/>
      <c r="AG47" s="5"/>
      <c r="AH47" s="77"/>
      <c r="AI47" s="121"/>
      <c r="AJ47" s="35" t="str">
        <f t="shared" si="15"/>
        <v/>
      </c>
      <c r="AK47" s="35" t="str">
        <f t="shared" si="16"/>
        <v/>
      </c>
      <c r="AL47" s="35" t="str">
        <f t="shared" si="17"/>
        <v/>
      </c>
      <c r="AM47" s="35" t="str">
        <f t="shared" si="18"/>
        <v/>
      </c>
      <c r="AN47" s="35" t="str">
        <f t="shared" si="19"/>
        <v/>
      </c>
      <c r="AO47" s="35" t="str">
        <f t="shared" si="20"/>
        <v/>
      </c>
      <c r="AP47" s="35" t="str">
        <f t="shared" si="21"/>
        <v/>
      </c>
      <c r="AQ47" s="35" t="str">
        <f t="shared" si="22"/>
        <v/>
      </c>
      <c r="AR47" s="35" t="str">
        <f t="shared" si="23"/>
        <v/>
      </c>
      <c r="AS47" s="35" t="str">
        <f t="shared" si="24"/>
        <v/>
      </c>
      <c r="AT47" s="35" t="str">
        <f t="shared" si="25"/>
        <v/>
      </c>
      <c r="AU47" s="35" t="str">
        <f t="shared" si="26"/>
        <v/>
      </c>
      <c r="AV47" s="35" t="str">
        <f t="shared" si="27"/>
        <v/>
      </c>
      <c r="AW47" s="35" t="str">
        <f t="shared" si="28"/>
        <v/>
      </c>
      <c r="AZ47" s="35" t="str">
        <f t="shared" si="29"/>
        <v/>
      </c>
      <c r="BA47" s="35" t="str">
        <f t="shared" si="30"/>
        <v/>
      </c>
      <c r="BB47" s="35" t="str">
        <f t="shared" si="31"/>
        <v/>
      </c>
      <c r="BC47" s="35" t="str">
        <f t="shared" si="32"/>
        <v/>
      </c>
      <c r="BD47" s="35" t="str">
        <f t="shared" si="33"/>
        <v/>
      </c>
      <c r="BE47" s="35" t="str">
        <f t="shared" si="34"/>
        <v/>
      </c>
      <c r="BF47" s="35" t="str">
        <f t="shared" si="35"/>
        <v/>
      </c>
      <c r="BG47" s="35" t="str">
        <f t="shared" si="36"/>
        <v/>
      </c>
      <c r="BH47" s="35" t="str">
        <f t="shared" si="37"/>
        <v/>
      </c>
      <c r="BI47" s="35" t="str">
        <f t="shared" si="38"/>
        <v/>
      </c>
      <c r="BJ47" s="35" t="str">
        <f t="shared" si="39"/>
        <v/>
      </c>
      <c r="BK47" s="35" t="str">
        <f t="shared" si="40"/>
        <v/>
      </c>
      <c r="BL47" s="35" t="str">
        <f t="shared" si="41"/>
        <v/>
      </c>
      <c r="BM47" s="35" t="str">
        <f t="shared" si="42"/>
        <v/>
      </c>
      <c r="BP47" s="35" t="str">
        <f t="shared" si="61"/>
        <v/>
      </c>
      <c r="BQ47" s="35" t="str">
        <f t="shared" si="44"/>
        <v/>
      </c>
      <c r="BR47" s="35" t="str">
        <f t="shared" si="45"/>
        <v/>
      </c>
      <c r="BS47" s="35" t="str">
        <f t="shared" si="46"/>
        <v/>
      </c>
      <c r="BT47" s="35" t="str">
        <f t="shared" si="47"/>
        <v/>
      </c>
      <c r="BU47" s="35" t="str">
        <f t="shared" si="64"/>
        <v/>
      </c>
      <c r="BV47" s="35" t="str">
        <f t="shared" si="49"/>
        <v/>
      </c>
      <c r="BW47" s="35" t="str">
        <f t="shared" si="50"/>
        <v/>
      </c>
      <c r="BX47" s="35" t="str">
        <f t="shared" si="51"/>
        <v/>
      </c>
      <c r="BY47" s="35" t="str">
        <f t="shared" si="52"/>
        <v/>
      </c>
      <c r="BZ47" s="35" t="str">
        <f t="shared" si="63"/>
        <v/>
      </c>
      <c r="CA47" s="35" t="str">
        <f t="shared" si="54"/>
        <v/>
      </c>
      <c r="CB47" s="35" t="str">
        <f t="shared" si="55"/>
        <v/>
      </c>
      <c r="CC47" s="35" t="str">
        <f t="shared" si="56"/>
        <v/>
      </c>
    </row>
    <row r="48" spans="1:81" ht="34" outlineLevel="1" x14ac:dyDescent="0.2">
      <c r="A48" s="46"/>
      <c r="B48" s="5"/>
      <c r="C48" s="19"/>
      <c r="D48" s="5"/>
      <c r="E48" s="5"/>
      <c r="F48" s="5"/>
      <c r="G48" s="5"/>
      <c r="H48" s="5"/>
      <c r="I48" s="5"/>
      <c r="J48" s="5"/>
      <c r="K48" s="5"/>
      <c r="L48" s="47"/>
      <c r="M48" s="76" t="s">
        <v>769</v>
      </c>
      <c r="N48" s="19" t="s">
        <v>770</v>
      </c>
      <c r="O48" s="5"/>
      <c r="P48" s="5">
        <v>1</v>
      </c>
      <c r="Q48" s="5"/>
      <c r="R48" s="5" t="s">
        <v>417</v>
      </c>
      <c r="S48" s="5"/>
      <c r="T48" s="5"/>
      <c r="U48" s="5"/>
      <c r="V48" s="5"/>
      <c r="W48" s="77">
        <f>3*20</f>
        <v>60</v>
      </c>
      <c r="X48" s="76"/>
      <c r="Y48" s="19"/>
      <c r="Z48" s="5"/>
      <c r="AA48" s="5"/>
      <c r="AB48" s="5"/>
      <c r="AC48" s="5"/>
      <c r="AD48" s="5"/>
      <c r="AE48" s="5"/>
      <c r="AF48" s="5"/>
      <c r="AG48" s="5"/>
      <c r="AH48" s="77"/>
      <c r="AI48" s="121"/>
      <c r="AJ48" s="35" t="str">
        <f t="shared" si="15"/>
        <v/>
      </c>
      <c r="AK48" s="35" t="str">
        <f t="shared" si="16"/>
        <v/>
      </c>
      <c r="AL48" s="35" t="str">
        <f t="shared" si="17"/>
        <v/>
      </c>
      <c r="AM48" s="35" t="str">
        <f t="shared" si="18"/>
        <v/>
      </c>
      <c r="AN48" s="35" t="str">
        <f t="shared" si="19"/>
        <v/>
      </c>
      <c r="AO48" s="35" t="str">
        <f t="shared" si="20"/>
        <v/>
      </c>
      <c r="AP48" s="35" t="str">
        <f t="shared" si="21"/>
        <v/>
      </c>
      <c r="AQ48" s="35" t="str">
        <f t="shared" si="22"/>
        <v/>
      </c>
      <c r="AR48" s="35" t="str">
        <f t="shared" si="23"/>
        <v/>
      </c>
      <c r="AS48" s="35" t="str">
        <f t="shared" si="24"/>
        <v/>
      </c>
      <c r="AT48" s="35" t="str">
        <f t="shared" si="25"/>
        <v/>
      </c>
      <c r="AU48" s="35" t="str">
        <f t="shared" si="26"/>
        <v/>
      </c>
      <c r="AV48" s="35" t="str">
        <f t="shared" si="27"/>
        <v/>
      </c>
      <c r="AW48" s="35" t="str">
        <f t="shared" si="28"/>
        <v/>
      </c>
      <c r="AZ48" s="35" t="str">
        <f t="shared" si="29"/>
        <v/>
      </c>
      <c r="BA48" s="35" t="str">
        <f t="shared" si="30"/>
        <v/>
      </c>
      <c r="BB48" s="35" t="str">
        <f t="shared" si="31"/>
        <v/>
      </c>
      <c r="BC48" s="35" t="str">
        <f t="shared" si="32"/>
        <v/>
      </c>
      <c r="BD48" s="35" t="str">
        <f t="shared" si="33"/>
        <v/>
      </c>
      <c r="BE48" s="35" t="str">
        <f t="shared" si="34"/>
        <v/>
      </c>
      <c r="BF48" s="35" t="str">
        <f t="shared" si="35"/>
        <v/>
      </c>
      <c r="BG48" s="35" t="str">
        <f t="shared" si="36"/>
        <v/>
      </c>
      <c r="BH48" s="35" t="str">
        <f t="shared" si="37"/>
        <v/>
      </c>
      <c r="BI48" s="35" t="str">
        <f t="shared" si="38"/>
        <v/>
      </c>
      <c r="BJ48" s="35" t="str">
        <f t="shared" si="39"/>
        <v/>
      </c>
      <c r="BK48" s="35">
        <f>IF(RIGHT(R48,2)="A5",VALUE(LEFT(R48,1)),"")</f>
        <v>3</v>
      </c>
      <c r="BL48" s="35" t="str">
        <f t="shared" si="41"/>
        <v/>
      </c>
      <c r="BM48" s="35" t="str">
        <f t="shared" si="42"/>
        <v/>
      </c>
      <c r="BP48" s="35" t="str">
        <f t="shared" si="61"/>
        <v/>
      </c>
      <c r="BQ48" s="35" t="str">
        <f t="shared" si="44"/>
        <v/>
      </c>
      <c r="BR48" s="35" t="str">
        <f t="shared" si="45"/>
        <v/>
      </c>
      <c r="BS48" s="35" t="str">
        <f t="shared" si="46"/>
        <v/>
      </c>
      <c r="BT48" s="35" t="str">
        <f t="shared" si="47"/>
        <v/>
      </c>
      <c r="BU48" s="35" t="str">
        <f t="shared" si="64"/>
        <v/>
      </c>
      <c r="BV48" s="35" t="str">
        <f t="shared" si="49"/>
        <v/>
      </c>
      <c r="BW48" s="35" t="str">
        <f t="shared" si="50"/>
        <v/>
      </c>
      <c r="BX48" s="35" t="str">
        <f t="shared" si="51"/>
        <v/>
      </c>
      <c r="BY48" s="35" t="str">
        <f t="shared" si="52"/>
        <v/>
      </c>
      <c r="BZ48" s="35" t="str">
        <f t="shared" si="63"/>
        <v/>
      </c>
      <c r="CA48" s="35" t="str">
        <f t="shared" si="54"/>
        <v/>
      </c>
      <c r="CB48" s="35" t="str">
        <f t="shared" si="55"/>
        <v/>
      </c>
      <c r="CC48" s="35" t="str">
        <f t="shared" si="56"/>
        <v/>
      </c>
    </row>
    <row r="49" spans="1:81" ht="17" outlineLevel="1" x14ac:dyDescent="0.2">
      <c r="A49" s="46"/>
      <c r="B49" s="5"/>
      <c r="C49" s="19"/>
      <c r="D49" s="5"/>
      <c r="E49" s="5"/>
      <c r="F49" s="5"/>
      <c r="G49" s="5"/>
      <c r="H49" s="5"/>
      <c r="I49" s="5"/>
      <c r="J49" s="5"/>
      <c r="K49" s="5"/>
      <c r="L49" s="47"/>
      <c r="M49" s="76" t="s">
        <v>771</v>
      </c>
      <c r="N49" s="19" t="s">
        <v>66</v>
      </c>
      <c r="O49" s="5"/>
      <c r="P49" s="5">
        <v>1</v>
      </c>
      <c r="Q49" s="5"/>
      <c r="R49" s="5" t="s">
        <v>125</v>
      </c>
      <c r="S49" s="5"/>
      <c r="T49" s="5"/>
      <c r="U49" s="5"/>
      <c r="V49" s="5"/>
      <c r="W49" s="77">
        <v>40</v>
      </c>
      <c r="X49" s="76"/>
      <c r="Y49" s="19"/>
      <c r="Z49" s="5"/>
      <c r="AA49" s="5"/>
      <c r="AB49" s="5"/>
      <c r="AC49" s="5"/>
      <c r="AD49" s="5"/>
      <c r="AE49" s="5"/>
      <c r="AF49" s="5"/>
      <c r="AG49" s="5"/>
      <c r="AH49" s="77"/>
      <c r="AI49" s="121"/>
      <c r="AJ49" s="35" t="str">
        <f t="shared" si="15"/>
        <v/>
      </c>
      <c r="AK49" s="35" t="str">
        <f t="shared" si="16"/>
        <v/>
      </c>
      <c r="AL49" s="35" t="str">
        <f t="shared" si="17"/>
        <v/>
      </c>
      <c r="AM49" s="35" t="str">
        <f t="shared" si="18"/>
        <v/>
      </c>
      <c r="AN49" s="35" t="str">
        <f t="shared" si="19"/>
        <v/>
      </c>
      <c r="AO49" s="35" t="str">
        <f t="shared" si="20"/>
        <v/>
      </c>
      <c r="AP49" s="35" t="str">
        <f t="shared" si="21"/>
        <v/>
      </c>
      <c r="AQ49" s="35" t="str">
        <f t="shared" si="22"/>
        <v/>
      </c>
      <c r="AR49" s="35" t="str">
        <f t="shared" si="23"/>
        <v/>
      </c>
      <c r="AS49" s="35" t="str">
        <f t="shared" si="24"/>
        <v/>
      </c>
      <c r="AT49" s="35" t="str">
        <f t="shared" si="25"/>
        <v/>
      </c>
      <c r="AU49" s="35" t="str">
        <f t="shared" si="26"/>
        <v/>
      </c>
      <c r="AV49" s="35" t="str">
        <f t="shared" si="27"/>
        <v/>
      </c>
      <c r="AW49" s="35" t="str">
        <f t="shared" si="28"/>
        <v/>
      </c>
      <c r="AZ49" s="35" t="str">
        <f t="shared" si="29"/>
        <v/>
      </c>
      <c r="BA49" s="35" t="str">
        <f t="shared" si="30"/>
        <v/>
      </c>
      <c r="BB49" s="35" t="str">
        <f t="shared" si="31"/>
        <v/>
      </c>
      <c r="BC49" s="35" t="str">
        <f t="shared" si="32"/>
        <v/>
      </c>
      <c r="BD49" s="35" t="str">
        <f t="shared" si="33"/>
        <v/>
      </c>
      <c r="BE49" s="35" t="str">
        <f t="shared" si="34"/>
        <v/>
      </c>
      <c r="BF49" s="35" t="str">
        <f t="shared" si="35"/>
        <v/>
      </c>
      <c r="BG49" s="35" t="str">
        <f t="shared" si="36"/>
        <v/>
      </c>
      <c r="BH49" s="35" t="str">
        <f t="shared" si="37"/>
        <v/>
      </c>
      <c r="BI49" s="35" t="str">
        <f t="shared" si="38"/>
        <v/>
      </c>
      <c r="BJ49" s="35" t="str">
        <f t="shared" si="39"/>
        <v/>
      </c>
      <c r="BK49" s="35" t="str">
        <f t="shared" si="40"/>
        <v/>
      </c>
      <c r="BL49" s="35" t="str">
        <f t="shared" si="41"/>
        <v/>
      </c>
      <c r="BM49" s="35" t="str">
        <f t="shared" si="42"/>
        <v/>
      </c>
      <c r="BP49" s="35" t="str">
        <f t="shared" si="61"/>
        <v/>
      </c>
      <c r="BQ49" s="35" t="str">
        <f t="shared" si="44"/>
        <v/>
      </c>
      <c r="BR49" s="35" t="str">
        <f t="shared" si="45"/>
        <v/>
      </c>
      <c r="BS49" s="35" t="str">
        <f t="shared" si="46"/>
        <v/>
      </c>
      <c r="BT49" s="35" t="str">
        <f t="shared" si="47"/>
        <v/>
      </c>
      <c r="BU49" s="35" t="str">
        <f t="shared" si="64"/>
        <v/>
      </c>
      <c r="BV49" s="35" t="str">
        <f t="shared" si="49"/>
        <v/>
      </c>
      <c r="BW49" s="35" t="str">
        <f t="shared" si="50"/>
        <v/>
      </c>
      <c r="BX49" s="35" t="str">
        <f t="shared" si="51"/>
        <v/>
      </c>
      <c r="BY49" s="35" t="str">
        <f t="shared" si="52"/>
        <v/>
      </c>
      <c r="BZ49" s="35" t="str">
        <f t="shared" si="63"/>
        <v/>
      </c>
      <c r="CA49" s="35" t="str">
        <f t="shared" si="54"/>
        <v/>
      </c>
      <c r="CB49" s="35" t="str">
        <f t="shared" si="55"/>
        <v/>
      </c>
      <c r="CC49" s="35" t="str">
        <f t="shared" si="56"/>
        <v/>
      </c>
    </row>
    <row r="50" spans="1:81" ht="17" outlineLevel="1" x14ac:dyDescent="0.2">
      <c r="A50" s="46"/>
      <c r="B50" s="5"/>
      <c r="C50" s="19"/>
      <c r="D50" s="5"/>
      <c r="E50" s="5"/>
      <c r="F50" s="5"/>
      <c r="G50" s="5"/>
      <c r="H50" s="5"/>
      <c r="I50" s="5"/>
      <c r="J50" s="5"/>
      <c r="K50" s="5"/>
      <c r="L50" s="47"/>
      <c r="M50" s="76" t="s">
        <v>775</v>
      </c>
      <c r="N50" s="19" t="s">
        <v>81</v>
      </c>
      <c r="O50" s="5"/>
      <c r="P50" s="5">
        <v>1</v>
      </c>
      <c r="Q50" s="5"/>
      <c r="R50" s="5"/>
      <c r="S50" s="5"/>
      <c r="T50" s="5"/>
      <c r="U50" s="5"/>
      <c r="V50" s="5"/>
      <c r="W50" s="77">
        <v>60</v>
      </c>
      <c r="X50" s="76"/>
      <c r="Y50" s="19"/>
      <c r="Z50" s="5"/>
      <c r="AA50" s="5"/>
      <c r="AB50" s="5"/>
      <c r="AC50" s="5"/>
      <c r="AD50" s="5"/>
      <c r="AE50" s="5"/>
      <c r="AF50" s="5"/>
      <c r="AG50" s="5"/>
      <c r="AH50" s="77"/>
      <c r="AI50" s="121"/>
      <c r="AJ50" s="35" t="str">
        <f t="shared" si="15"/>
        <v/>
      </c>
      <c r="AK50" s="35" t="str">
        <f t="shared" si="16"/>
        <v/>
      </c>
      <c r="AL50" s="35" t="str">
        <f t="shared" si="17"/>
        <v/>
      </c>
      <c r="AM50" s="35" t="str">
        <f t="shared" si="18"/>
        <v/>
      </c>
      <c r="AN50" s="35" t="str">
        <f t="shared" si="19"/>
        <v/>
      </c>
      <c r="AO50" s="35" t="str">
        <f t="shared" si="20"/>
        <v/>
      </c>
      <c r="AP50" s="35" t="str">
        <f t="shared" si="21"/>
        <v/>
      </c>
      <c r="AQ50" s="35" t="str">
        <f t="shared" si="22"/>
        <v/>
      </c>
      <c r="AR50" s="35" t="str">
        <f t="shared" si="23"/>
        <v/>
      </c>
      <c r="AS50" s="35" t="str">
        <f t="shared" si="24"/>
        <v/>
      </c>
      <c r="AT50" s="35" t="str">
        <f t="shared" si="25"/>
        <v/>
      </c>
      <c r="AU50" s="35" t="str">
        <f t="shared" si="26"/>
        <v/>
      </c>
      <c r="AV50" s="35" t="str">
        <f t="shared" si="27"/>
        <v/>
      </c>
      <c r="AW50" s="35" t="str">
        <f t="shared" si="28"/>
        <v/>
      </c>
      <c r="AZ50" s="35" t="str">
        <f t="shared" si="29"/>
        <v/>
      </c>
      <c r="BA50" s="35" t="str">
        <f t="shared" si="30"/>
        <v/>
      </c>
      <c r="BB50" s="35" t="str">
        <f t="shared" si="31"/>
        <v/>
      </c>
      <c r="BC50" s="35" t="str">
        <f t="shared" si="32"/>
        <v/>
      </c>
      <c r="BD50" s="35" t="str">
        <f t="shared" si="33"/>
        <v/>
      </c>
      <c r="BE50" s="35" t="str">
        <f t="shared" si="34"/>
        <v/>
      </c>
      <c r="BF50" s="35" t="str">
        <f t="shared" si="35"/>
        <v/>
      </c>
      <c r="BG50" s="35" t="str">
        <f t="shared" si="36"/>
        <v/>
      </c>
      <c r="BH50" s="35" t="str">
        <f t="shared" si="37"/>
        <v/>
      </c>
      <c r="BI50" s="35" t="str">
        <f t="shared" si="38"/>
        <v/>
      </c>
      <c r="BJ50" s="35" t="str">
        <f t="shared" si="39"/>
        <v/>
      </c>
      <c r="BK50" s="35" t="str">
        <f t="shared" si="40"/>
        <v/>
      </c>
      <c r="BL50" s="35" t="str">
        <f t="shared" si="41"/>
        <v/>
      </c>
      <c r="BM50" s="35" t="str">
        <f t="shared" si="42"/>
        <v/>
      </c>
      <c r="BP50" s="35" t="str">
        <f t="shared" si="61"/>
        <v/>
      </c>
      <c r="BQ50" s="35" t="str">
        <f t="shared" si="44"/>
        <v/>
      </c>
      <c r="BR50" s="35" t="str">
        <f t="shared" si="45"/>
        <v/>
      </c>
      <c r="BS50" s="35" t="str">
        <f t="shared" si="46"/>
        <v/>
      </c>
      <c r="BT50" s="35" t="str">
        <f t="shared" si="47"/>
        <v/>
      </c>
      <c r="BU50" s="35" t="str">
        <f t="shared" si="64"/>
        <v/>
      </c>
      <c r="BV50" s="35" t="str">
        <f t="shared" si="49"/>
        <v/>
      </c>
      <c r="BW50" s="35" t="str">
        <f t="shared" si="50"/>
        <v/>
      </c>
      <c r="BX50" s="35" t="str">
        <f t="shared" si="51"/>
        <v/>
      </c>
      <c r="BY50" s="35" t="str">
        <f t="shared" si="52"/>
        <v/>
      </c>
      <c r="BZ50" s="35" t="str">
        <f t="shared" si="63"/>
        <v/>
      </c>
      <c r="CA50" s="35" t="str">
        <f t="shared" si="54"/>
        <v/>
      </c>
      <c r="CB50" s="35" t="str">
        <f t="shared" si="55"/>
        <v/>
      </c>
      <c r="CC50" s="35" t="str">
        <f t="shared" si="56"/>
        <v/>
      </c>
    </row>
    <row r="51" spans="1:81" ht="34" outlineLevel="1" x14ac:dyDescent="0.2">
      <c r="A51" s="46"/>
      <c r="B51" s="5"/>
      <c r="C51" s="19"/>
      <c r="D51" s="5"/>
      <c r="E51" s="5"/>
      <c r="F51" s="5"/>
      <c r="G51" s="5"/>
      <c r="H51" s="5"/>
      <c r="I51" s="5"/>
      <c r="J51" s="5"/>
      <c r="K51" s="5"/>
      <c r="L51" s="47"/>
      <c r="M51" s="76" t="s">
        <v>776</v>
      </c>
      <c r="N51" s="19" t="s">
        <v>783</v>
      </c>
      <c r="O51" s="5"/>
      <c r="P51" s="5">
        <v>1</v>
      </c>
      <c r="Q51" s="5"/>
      <c r="R51" s="5"/>
      <c r="S51" s="5">
        <v>1</v>
      </c>
      <c r="T51" s="5"/>
      <c r="U51" s="5">
        <v>40</v>
      </c>
      <c r="V51" s="5"/>
      <c r="W51" s="77"/>
      <c r="X51" s="76"/>
      <c r="Y51" s="19"/>
      <c r="Z51" s="5"/>
      <c r="AA51" s="5"/>
      <c r="AB51" s="5"/>
      <c r="AC51" s="5"/>
      <c r="AD51" s="5"/>
      <c r="AE51" s="5"/>
      <c r="AF51" s="5"/>
      <c r="AG51" s="5"/>
      <c r="AH51" s="77"/>
      <c r="AI51" s="121"/>
      <c r="AJ51" s="35" t="str">
        <f t="shared" si="15"/>
        <v/>
      </c>
      <c r="AK51" s="35" t="str">
        <f t="shared" si="16"/>
        <v/>
      </c>
      <c r="AL51" s="35" t="str">
        <f t="shared" si="17"/>
        <v/>
      </c>
      <c r="AM51" s="35" t="str">
        <f t="shared" si="18"/>
        <v/>
      </c>
      <c r="AN51" s="35" t="str">
        <f t="shared" si="19"/>
        <v/>
      </c>
      <c r="AO51" s="35" t="str">
        <f t="shared" si="20"/>
        <v/>
      </c>
      <c r="AP51" s="35" t="str">
        <f t="shared" si="21"/>
        <v/>
      </c>
      <c r="AQ51" s="35" t="str">
        <f t="shared" si="22"/>
        <v/>
      </c>
      <c r="AR51" s="35" t="str">
        <f t="shared" si="23"/>
        <v/>
      </c>
      <c r="AS51" s="35" t="str">
        <f t="shared" si="24"/>
        <v/>
      </c>
      <c r="AT51" s="35" t="str">
        <f t="shared" si="25"/>
        <v/>
      </c>
      <c r="AU51" s="35" t="str">
        <f t="shared" si="26"/>
        <v/>
      </c>
      <c r="AV51" s="35" t="str">
        <f t="shared" si="27"/>
        <v/>
      </c>
      <c r="AW51" s="35" t="str">
        <f t="shared" si="28"/>
        <v/>
      </c>
      <c r="AZ51" s="35" t="str">
        <f t="shared" si="29"/>
        <v/>
      </c>
      <c r="BA51" s="35" t="str">
        <f t="shared" si="30"/>
        <v/>
      </c>
      <c r="BB51" s="35" t="str">
        <f t="shared" si="31"/>
        <v/>
      </c>
      <c r="BC51" s="35" t="str">
        <f t="shared" si="32"/>
        <v/>
      </c>
      <c r="BD51" s="35" t="str">
        <f t="shared" si="33"/>
        <v/>
      </c>
      <c r="BE51" s="35" t="str">
        <f t="shared" si="34"/>
        <v/>
      </c>
      <c r="BF51" s="35" t="str">
        <f t="shared" si="35"/>
        <v/>
      </c>
      <c r="BG51" s="35" t="str">
        <f t="shared" si="36"/>
        <v/>
      </c>
      <c r="BH51" s="35" t="str">
        <f t="shared" si="37"/>
        <v/>
      </c>
      <c r="BI51" s="35" t="str">
        <f t="shared" si="38"/>
        <v/>
      </c>
      <c r="BJ51" s="35" t="str">
        <f t="shared" si="39"/>
        <v/>
      </c>
      <c r="BK51" s="35" t="str">
        <f t="shared" si="40"/>
        <v/>
      </c>
      <c r="BL51" s="35" t="str">
        <f t="shared" si="41"/>
        <v/>
      </c>
      <c r="BM51" s="35" t="str">
        <f t="shared" si="42"/>
        <v/>
      </c>
      <c r="BP51" s="35" t="str">
        <f t="shared" si="61"/>
        <v/>
      </c>
      <c r="BQ51" s="35" t="str">
        <f t="shared" si="44"/>
        <v/>
      </c>
      <c r="BR51" s="35" t="str">
        <f t="shared" si="45"/>
        <v/>
      </c>
      <c r="BS51" s="35" t="str">
        <f t="shared" si="46"/>
        <v/>
      </c>
      <c r="BT51" s="35" t="str">
        <f t="shared" si="47"/>
        <v/>
      </c>
      <c r="BU51" s="35" t="str">
        <f t="shared" si="64"/>
        <v/>
      </c>
      <c r="BV51" s="35" t="str">
        <f t="shared" si="49"/>
        <v/>
      </c>
      <c r="BW51" s="35" t="str">
        <f t="shared" si="50"/>
        <v/>
      </c>
      <c r="BX51" s="35" t="str">
        <f t="shared" si="51"/>
        <v/>
      </c>
      <c r="BY51" s="35" t="str">
        <f t="shared" si="52"/>
        <v/>
      </c>
      <c r="BZ51" s="35" t="str">
        <f t="shared" si="63"/>
        <v/>
      </c>
      <c r="CA51" s="35" t="str">
        <f t="shared" si="54"/>
        <v/>
      </c>
      <c r="CB51" s="35" t="str">
        <f t="shared" si="55"/>
        <v/>
      </c>
      <c r="CC51" s="35" t="str">
        <f t="shared" si="56"/>
        <v/>
      </c>
    </row>
    <row r="52" spans="1:81" ht="17" outlineLevel="1" x14ac:dyDescent="0.2">
      <c r="A52" s="46"/>
      <c r="B52" s="5"/>
      <c r="C52" s="19"/>
      <c r="D52" s="5"/>
      <c r="E52" s="5"/>
      <c r="F52" s="5"/>
      <c r="G52" s="5"/>
      <c r="H52" s="5"/>
      <c r="I52" s="5"/>
      <c r="J52" s="5"/>
      <c r="K52" s="5"/>
      <c r="L52" s="47"/>
      <c r="M52" s="76" t="s">
        <v>777</v>
      </c>
      <c r="N52" s="19" t="s">
        <v>782</v>
      </c>
      <c r="O52" s="5"/>
      <c r="P52" s="5">
        <v>1</v>
      </c>
      <c r="Q52" s="5" t="s">
        <v>36</v>
      </c>
      <c r="R52" s="5"/>
      <c r="S52" s="5">
        <v>11</v>
      </c>
      <c r="T52" s="5"/>
      <c r="U52" s="5">
        <v>400</v>
      </c>
      <c r="V52" s="5"/>
      <c r="W52" s="77">
        <v>140</v>
      </c>
      <c r="X52" s="76"/>
      <c r="Y52" s="19"/>
      <c r="Z52" s="5"/>
      <c r="AA52" s="5"/>
      <c r="AB52" s="5"/>
      <c r="AC52" s="5"/>
      <c r="AD52" s="5"/>
      <c r="AE52" s="5"/>
      <c r="AF52" s="5"/>
      <c r="AG52" s="5"/>
      <c r="AH52" s="77"/>
      <c r="AI52" s="121"/>
      <c r="AJ52" s="35" t="str">
        <f t="shared" si="15"/>
        <v/>
      </c>
      <c r="AK52" s="35" t="str">
        <f t="shared" si="16"/>
        <v/>
      </c>
      <c r="AL52" s="35" t="str">
        <f t="shared" si="17"/>
        <v/>
      </c>
      <c r="AM52" s="35" t="str">
        <f t="shared" si="18"/>
        <v/>
      </c>
      <c r="AN52" s="35" t="str">
        <f t="shared" si="19"/>
        <v/>
      </c>
      <c r="AO52" s="35" t="str">
        <f t="shared" si="20"/>
        <v/>
      </c>
      <c r="AP52" s="35" t="str">
        <f t="shared" si="21"/>
        <v/>
      </c>
      <c r="AQ52" s="35" t="str">
        <f t="shared" si="22"/>
        <v/>
      </c>
      <c r="AR52" s="35" t="str">
        <f t="shared" si="23"/>
        <v/>
      </c>
      <c r="AS52" s="35" t="str">
        <f t="shared" si="24"/>
        <v/>
      </c>
      <c r="AT52" s="35" t="str">
        <f t="shared" si="25"/>
        <v/>
      </c>
      <c r="AU52" s="35" t="str">
        <f t="shared" si="26"/>
        <v/>
      </c>
      <c r="AV52" s="35" t="str">
        <f t="shared" si="27"/>
        <v/>
      </c>
      <c r="AW52" s="35" t="str">
        <f t="shared" si="28"/>
        <v/>
      </c>
      <c r="AZ52" s="35" t="str">
        <f t="shared" si="29"/>
        <v/>
      </c>
      <c r="BA52" s="35" t="str">
        <f t="shared" si="30"/>
        <v/>
      </c>
      <c r="BB52" s="35" t="str">
        <f t="shared" si="31"/>
        <v/>
      </c>
      <c r="BC52" s="35" t="str">
        <f t="shared" si="32"/>
        <v/>
      </c>
      <c r="BD52" s="35" t="str">
        <f t="shared" si="33"/>
        <v/>
      </c>
      <c r="BE52" s="35">
        <f>IF(RIGHT(Q52,2)="A4",VALUE(LEFT(Q52,1)),"")</f>
        <v>5</v>
      </c>
      <c r="BF52" s="35" t="str">
        <f t="shared" si="35"/>
        <v/>
      </c>
      <c r="BG52" s="35" t="str">
        <f t="shared" si="36"/>
        <v/>
      </c>
      <c r="BH52" s="35" t="str">
        <f t="shared" si="37"/>
        <v/>
      </c>
      <c r="BI52" s="35" t="str">
        <f t="shared" si="38"/>
        <v/>
      </c>
      <c r="BJ52" s="35" t="str">
        <f t="shared" si="39"/>
        <v/>
      </c>
      <c r="BK52" s="35" t="str">
        <f t="shared" si="40"/>
        <v/>
      </c>
      <c r="BL52" s="35" t="str">
        <f t="shared" si="41"/>
        <v/>
      </c>
      <c r="BM52" s="35" t="str">
        <f t="shared" si="42"/>
        <v/>
      </c>
      <c r="BP52" s="35" t="str">
        <f t="shared" si="61"/>
        <v/>
      </c>
      <c r="BQ52" s="35" t="str">
        <f t="shared" si="44"/>
        <v/>
      </c>
      <c r="BR52" s="35" t="str">
        <f t="shared" si="45"/>
        <v/>
      </c>
      <c r="BS52" s="35" t="str">
        <f t="shared" si="46"/>
        <v/>
      </c>
      <c r="BT52" s="35" t="str">
        <f t="shared" si="47"/>
        <v/>
      </c>
      <c r="BU52" s="35" t="str">
        <f t="shared" si="64"/>
        <v/>
      </c>
      <c r="BV52" s="35" t="str">
        <f t="shared" si="49"/>
        <v/>
      </c>
      <c r="BW52" s="35" t="str">
        <f t="shared" si="50"/>
        <v/>
      </c>
      <c r="BX52" s="35" t="str">
        <f t="shared" si="51"/>
        <v/>
      </c>
      <c r="BY52" s="35" t="str">
        <f t="shared" si="52"/>
        <v/>
      </c>
      <c r="BZ52" s="35" t="str">
        <f t="shared" si="63"/>
        <v/>
      </c>
      <c r="CA52" s="35" t="str">
        <f t="shared" si="54"/>
        <v/>
      </c>
      <c r="CB52" s="35" t="str">
        <f t="shared" si="55"/>
        <v/>
      </c>
      <c r="CC52" s="35" t="str">
        <f t="shared" si="56"/>
        <v/>
      </c>
    </row>
    <row r="53" spans="1:81" ht="34" outlineLevel="1" x14ac:dyDescent="0.2">
      <c r="A53" s="46"/>
      <c r="B53" s="5"/>
      <c r="C53" s="19"/>
      <c r="D53" s="5"/>
      <c r="E53" s="5"/>
      <c r="F53" s="5"/>
      <c r="G53" s="5"/>
      <c r="H53" s="5"/>
      <c r="I53" s="5"/>
      <c r="J53" s="5"/>
      <c r="K53" s="5"/>
      <c r="L53" s="47"/>
      <c r="M53" s="76" t="s">
        <v>778</v>
      </c>
      <c r="N53" s="19" t="s">
        <v>67</v>
      </c>
      <c r="O53" s="5"/>
      <c r="P53" s="5">
        <v>1</v>
      </c>
      <c r="Q53" s="5"/>
      <c r="R53" s="5"/>
      <c r="S53" s="5"/>
      <c r="T53" s="5"/>
      <c r="U53" s="5"/>
      <c r="V53" s="5"/>
      <c r="W53" s="77">
        <v>40</v>
      </c>
      <c r="X53" s="76"/>
      <c r="Y53" s="19"/>
      <c r="Z53" s="5"/>
      <c r="AA53" s="5"/>
      <c r="AB53" s="5"/>
      <c r="AC53" s="5"/>
      <c r="AD53" s="5"/>
      <c r="AE53" s="5"/>
      <c r="AF53" s="5"/>
      <c r="AG53" s="5"/>
      <c r="AH53" s="77"/>
      <c r="AI53" s="121"/>
      <c r="AJ53" s="35" t="str">
        <f t="shared" si="15"/>
        <v/>
      </c>
      <c r="AK53" s="35" t="str">
        <f t="shared" si="16"/>
        <v/>
      </c>
      <c r="AL53" s="35" t="str">
        <f t="shared" si="17"/>
        <v/>
      </c>
      <c r="AM53" s="35" t="str">
        <f t="shared" si="18"/>
        <v/>
      </c>
      <c r="AN53" s="35" t="str">
        <f t="shared" si="19"/>
        <v/>
      </c>
      <c r="AO53" s="35" t="str">
        <f t="shared" si="20"/>
        <v/>
      </c>
      <c r="AP53" s="35" t="str">
        <f t="shared" si="21"/>
        <v/>
      </c>
      <c r="AQ53" s="35" t="str">
        <f t="shared" si="22"/>
        <v/>
      </c>
      <c r="AR53" s="35" t="str">
        <f t="shared" si="23"/>
        <v/>
      </c>
      <c r="AS53" s="35" t="str">
        <f t="shared" si="24"/>
        <v/>
      </c>
      <c r="AT53" s="35" t="str">
        <f t="shared" si="25"/>
        <v/>
      </c>
      <c r="AU53" s="35" t="str">
        <f t="shared" si="26"/>
        <v/>
      </c>
      <c r="AV53" s="35" t="str">
        <f t="shared" si="27"/>
        <v/>
      </c>
      <c r="AW53" s="35" t="str">
        <f t="shared" si="28"/>
        <v/>
      </c>
      <c r="AZ53" s="35" t="str">
        <f t="shared" si="29"/>
        <v/>
      </c>
      <c r="BA53" s="35" t="str">
        <f t="shared" si="30"/>
        <v/>
      </c>
      <c r="BB53" s="35" t="str">
        <f t="shared" si="31"/>
        <v/>
      </c>
      <c r="BC53" s="35" t="str">
        <f t="shared" si="32"/>
        <v/>
      </c>
      <c r="BD53" s="35" t="str">
        <f t="shared" si="33"/>
        <v/>
      </c>
      <c r="BE53" s="35" t="str">
        <f t="shared" si="34"/>
        <v/>
      </c>
      <c r="BF53" s="35" t="str">
        <f t="shared" si="35"/>
        <v/>
      </c>
      <c r="BG53" s="35" t="str">
        <f t="shared" si="36"/>
        <v/>
      </c>
      <c r="BH53" s="35" t="str">
        <f t="shared" si="37"/>
        <v/>
      </c>
      <c r="BI53" s="35" t="str">
        <f t="shared" si="38"/>
        <v/>
      </c>
      <c r="BJ53" s="35" t="str">
        <f t="shared" si="39"/>
        <v/>
      </c>
      <c r="BK53" s="35" t="str">
        <f t="shared" si="40"/>
        <v/>
      </c>
      <c r="BL53" s="35" t="str">
        <f t="shared" si="41"/>
        <v/>
      </c>
      <c r="BM53" s="35" t="str">
        <f t="shared" si="42"/>
        <v/>
      </c>
      <c r="BP53" s="35" t="str">
        <f t="shared" si="61"/>
        <v/>
      </c>
      <c r="BQ53" s="35" t="str">
        <f t="shared" si="44"/>
        <v/>
      </c>
      <c r="BR53" s="35" t="str">
        <f t="shared" si="45"/>
        <v/>
      </c>
      <c r="BS53" s="35" t="str">
        <f t="shared" si="46"/>
        <v/>
      </c>
      <c r="BT53" s="35" t="str">
        <f t="shared" si="47"/>
        <v/>
      </c>
      <c r="BU53" s="35" t="str">
        <f t="shared" si="64"/>
        <v/>
      </c>
      <c r="BV53" s="35" t="str">
        <f t="shared" si="49"/>
        <v/>
      </c>
      <c r="BW53" s="35" t="str">
        <f t="shared" si="50"/>
        <v/>
      </c>
      <c r="BX53" s="35" t="str">
        <f t="shared" si="51"/>
        <v/>
      </c>
      <c r="BY53" s="35" t="str">
        <f t="shared" si="52"/>
        <v/>
      </c>
      <c r="BZ53" s="35" t="str">
        <f t="shared" si="63"/>
        <v/>
      </c>
      <c r="CA53" s="35" t="str">
        <f t="shared" si="54"/>
        <v/>
      </c>
      <c r="CB53" s="35" t="str">
        <f t="shared" si="55"/>
        <v/>
      </c>
      <c r="CC53" s="35" t="str">
        <f t="shared" si="56"/>
        <v/>
      </c>
    </row>
    <row r="54" spans="1:81" ht="34" outlineLevel="1" x14ac:dyDescent="0.2">
      <c r="A54" s="19"/>
      <c r="B54" s="5"/>
      <c r="C54" s="19"/>
      <c r="D54" s="5"/>
      <c r="E54" s="5"/>
      <c r="F54" s="5"/>
      <c r="G54" s="5"/>
      <c r="H54" s="5"/>
      <c r="I54" s="5"/>
      <c r="J54" s="5"/>
      <c r="K54" s="5"/>
      <c r="L54" s="47"/>
      <c r="M54" s="76" t="s">
        <v>779</v>
      </c>
      <c r="N54" s="19" t="s">
        <v>68</v>
      </c>
      <c r="O54" s="5"/>
      <c r="P54" s="5">
        <v>1</v>
      </c>
      <c r="Q54" s="5"/>
      <c r="R54" s="5"/>
      <c r="S54" s="5">
        <v>5</v>
      </c>
      <c r="T54" s="5"/>
      <c r="U54" s="5">
        <v>200</v>
      </c>
      <c r="V54" s="5"/>
      <c r="W54" s="77">
        <v>15</v>
      </c>
      <c r="X54" s="76"/>
      <c r="Y54" s="19"/>
      <c r="Z54" s="5"/>
      <c r="AA54" s="5"/>
      <c r="AB54" s="5"/>
      <c r="AC54" s="5"/>
      <c r="AD54" s="5"/>
      <c r="AE54" s="5"/>
      <c r="AF54" s="5"/>
      <c r="AG54" s="5"/>
      <c r="AH54" s="77"/>
      <c r="AI54" s="121"/>
      <c r="AJ54" s="35" t="str">
        <f t="shared" si="15"/>
        <v/>
      </c>
      <c r="AK54" s="35" t="str">
        <f t="shared" si="16"/>
        <v/>
      </c>
      <c r="AL54" s="35" t="str">
        <f t="shared" si="17"/>
        <v/>
      </c>
      <c r="AM54" s="35" t="str">
        <f t="shared" si="18"/>
        <v/>
      </c>
      <c r="AN54" s="35" t="str">
        <f t="shared" si="19"/>
        <v/>
      </c>
      <c r="AO54" s="35" t="str">
        <f t="shared" si="20"/>
        <v/>
      </c>
      <c r="AP54" s="35" t="str">
        <f t="shared" si="21"/>
        <v/>
      </c>
      <c r="AQ54" s="35" t="str">
        <f t="shared" si="22"/>
        <v/>
      </c>
      <c r="AR54" s="35" t="str">
        <f t="shared" si="23"/>
        <v/>
      </c>
      <c r="AS54" s="35" t="str">
        <f t="shared" si="24"/>
        <v/>
      </c>
      <c r="AT54" s="35" t="str">
        <f t="shared" si="25"/>
        <v/>
      </c>
      <c r="AU54" s="35" t="str">
        <f t="shared" si="26"/>
        <v/>
      </c>
      <c r="AV54" s="35" t="str">
        <f t="shared" si="27"/>
        <v/>
      </c>
      <c r="AW54" s="35" t="str">
        <f t="shared" si="28"/>
        <v/>
      </c>
      <c r="AZ54" s="35" t="str">
        <f t="shared" si="29"/>
        <v/>
      </c>
      <c r="BA54" s="35" t="str">
        <f t="shared" si="30"/>
        <v/>
      </c>
      <c r="BB54" s="35" t="str">
        <f t="shared" si="31"/>
        <v/>
      </c>
      <c r="BC54" s="35" t="str">
        <f t="shared" si="32"/>
        <v/>
      </c>
      <c r="BD54" s="35" t="str">
        <f t="shared" si="33"/>
        <v/>
      </c>
      <c r="BE54" s="35" t="str">
        <f t="shared" si="34"/>
        <v/>
      </c>
      <c r="BF54" s="35" t="str">
        <f t="shared" si="35"/>
        <v/>
      </c>
      <c r="BG54" s="35" t="str">
        <f t="shared" si="36"/>
        <v/>
      </c>
      <c r="BH54" s="35" t="str">
        <f t="shared" si="37"/>
        <v/>
      </c>
      <c r="BI54" s="35" t="str">
        <f t="shared" si="38"/>
        <v/>
      </c>
      <c r="BJ54" s="35" t="str">
        <f t="shared" si="39"/>
        <v/>
      </c>
      <c r="BK54" s="35" t="str">
        <f t="shared" si="40"/>
        <v/>
      </c>
      <c r="BL54" s="35" t="str">
        <f t="shared" si="41"/>
        <v/>
      </c>
      <c r="BM54" s="35" t="str">
        <f t="shared" si="42"/>
        <v/>
      </c>
      <c r="BP54" s="35" t="str">
        <f t="shared" si="61"/>
        <v/>
      </c>
      <c r="BQ54" s="35" t="str">
        <f t="shared" si="44"/>
        <v/>
      </c>
      <c r="BR54" s="35" t="str">
        <f t="shared" si="45"/>
        <v/>
      </c>
      <c r="BS54" s="35" t="str">
        <f t="shared" si="46"/>
        <v/>
      </c>
      <c r="BT54" s="35" t="str">
        <f t="shared" si="47"/>
        <v/>
      </c>
      <c r="BU54" s="35" t="str">
        <f t="shared" si="64"/>
        <v/>
      </c>
      <c r="BV54" s="35" t="str">
        <f t="shared" si="49"/>
        <v/>
      </c>
      <c r="BW54" s="35" t="str">
        <f t="shared" si="50"/>
        <v/>
      </c>
      <c r="BX54" s="35" t="str">
        <f t="shared" si="51"/>
        <v/>
      </c>
      <c r="BY54" s="35" t="str">
        <f t="shared" si="52"/>
        <v/>
      </c>
      <c r="BZ54" s="35" t="str">
        <f t="shared" si="63"/>
        <v/>
      </c>
      <c r="CA54" s="35" t="str">
        <f t="shared" si="54"/>
        <v/>
      </c>
      <c r="CB54" s="35" t="str">
        <f t="shared" si="55"/>
        <v/>
      </c>
      <c r="CC54" s="35" t="str">
        <f t="shared" si="56"/>
        <v/>
      </c>
    </row>
    <row r="55" spans="1:81" ht="17" outlineLevel="1" x14ac:dyDescent="0.2">
      <c r="A55" s="19"/>
      <c r="B55" s="5"/>
      <c r="C55" s="19"/>
      <c r="D55" s="5"/>
      <c r="E55" s="5"/>
      <c r="F55" s="5"/>
      <c r="G55" s="5"/>
      <c r="H55" s="5"/>
      <c r="I55" s="5"/>
      <c r="J55" s="5"/>
      <c r="K55" s="5"/>
      <c r="L55" s="47"/>
      <c r="M55" s="76" t="s">
        <v>780</v>
      </c>
      <c r="N55" s="19" t="s">
        <v>69</v>
      </c>
      <c r="O55" s="5"/>
      <c r="P55" s="5">
        <v>1</v>
      </c>
      <c r="Q55" s="5" t="s">
        <v>70</v>
      </c>
      <c r="R55" s="5"/>
      <c r="S55" s="5">
        <v>10</v>
      </c>
      <c r="T55" s="5"/>
      <c r="U55" s="5">
        <v>400</v>
      </c>
      <c r="V55" s="5"/>
      <c r="W55" s="77"/>
      <c r="X55" s="76"/>
      <c r="Y55" s="19"/>
      <c r="Z55" s="5"/>
      <c r="AA55" s="5"/>
      <c r="AB55" s="5"/>
      <c r="AC55" s="5"/>
      <c r="AD55" s="5"/>
      <c r="AE55" s="5"/>
      <c r="AF55" s="5"/>
      <c r="AG55" s="5"/>
      <c r="AH55" s="77"/>
      <c r="AI55" s="121"/>
      <c r="AJ55" s="35" t="str">
        <f t="shared" si="15"/>
        <v/>
      </c>
      <c r="AK55" s="35" t="str">
        <f t="shared" si="16"/>
        <v/>
      </c>
      <c r="AL55" s="35" t="str">
        <f t="shared" si="17"/>
        <v/>
      </c>
      <c r="AM55" s="35" t="str">
        <f t="shared" si="18"/>
        <v/>
      </c>
      <c r="AN55" s="35" t="str">
        <f t="shared" si="19"/>
        <v/>
      </c>
      <c r="AO55" s="35" t="str">
        <f t="shared" si="20"/>
        <v/>
      </c>
      <c r="AP55" s="35" t="str">
        <f t="shared" si="21"/>
        <v/>
      </c>
      <c r="AQ55" s="35" t="str">
        <f t="shared" si="22"/>
        <v/>
      </c>
      <c r="AR55" s="35" t="str">
        <f t="shared" si="23"/>
        <v/>
      </c>
      <c r="AS55" s="35" t="str">
        <f t="shared" si="24"/>
        <v/>
      </c>
      <c r="AT55" s="35" t="str">
        <f t="shared" si="25"/>
        <v/>
      </c>
      <c r="AU55" s="35" t="str">
        <f t="shared" si="26"/>
        <v/>
      </c>
      <c r="AV55" s="35" t="str">
        <f t="shared" si="27"/>
        <v/>
      </c>
      <c r="AW55" s="35" t="str">
        <f t="shared" si="28"/>
        <v/>
      </c>
      <c r="AZ55" s="35" t="str">
        <f t="shared" si="29"/>
        <v/>
      </c>
      <c r="BA55" s="35" t="str">
        <f t="shared" si="30"/>
        <v/>
      </c>
      <c r="BB55" s="35" t="str">
        <f t="shared" si="31"/>
        <v/>
      </c>
      <c r="BC55" s="35" t="str">
        <f t="shared" si="32"/>
        <v/>
      </c>
      <c r="BD55" s="35" t="str">
        <f t="shared" si="33"/>
        <v/>
      </c>
      <c r="BE55" s="35">
        <f>IF(RIGHT(Q55,2)="A4",VALUE(LEFT(Q55,1)),"")</f>
        <v>1</v>
      </c>
      <c r="BF55" s="35" t="str">
        <f t="shared" si="35"/>
        <v/>
      </c>
      <c r="BG55" s="35" t="str">
        <f t="shared" si="36"/>
        <v/>
      </c>
      <c r="BH55" s="35" t="str">
        <f t="shared" si="37"/>
        <v/>
      </c>
      <c r="BI55" s="35" t="str">
        <f t="shared" si="38"/>
        <v/>
      </c>
      <c r="BJ55" s="35" t="str">
        <f t="shared" si="39"/>
        <v/>
      </c>
      <c r="BK55" s="35" t="str">
        <f t="shared" si="40"/>
        <v/>
      </c>
      <c r="BL55" s="35" t="str">
        <f t="shared" si="41"/>
        <v/>
      </c>
      <c r="BM55" s="35" t="str">
        <f t="shared" si="42"/>
        <v/>
      </c>
      <c r="BP55" s="35" t="str">
        <f t="shared" si="61"/>
        <v/>
      </c>
      <c r="BQ55" s="35" t="str">
        <f t="shared" si="44"/>
        <v/>
      </c>
      <c r="BR55" s="35" t="str">
        <f t="shared" si="45"/>
        <v/>
      </c>
      <c r="BS55" s="35" t="str">
        <f t="shared" si="46"/>
        <v/>
      </c>
      <c r="BT55" s="35" t="str">
        <f t="shared" si="47"/>
        <v/>
      </c>
      <c r="BU55" s="35" t="str">
        <f t="shared" si="64"/>
        <v/>
      </c>
      <c r="BV55" s="35" t="str">
        <f t="shared" si="49"/>
        <v/>
      </c>
      <c r="BW55" s="35" t="str">
        <f t="shared" si="50"/>
        <v/>
      </c>
      <c r="BX55" s="35" t="str">
        <f t="shared" si="51"/>
        <v/>
      </c>
      <c r="BY55" s="35" t="str">
        <f t="shared" si="52"/>
        <v/>
      </c>
      <c r="BZ55" s="35" t="str">
        <f t="shared" si="63"/>
        <v/>
      </c>
      <c r="CA55" s="35" t="str">
        <f t="shared" si="54"/>
        <v/>
      </c>
      <c r="CB55" s="35" t="str">
        <f t="shared" si="55"/>
        <v/>
      </c>
      <c r="CC55" s="35" t="str">
        <f t="shared" si="56"/>
        <v/>
      </c>
    </row>
    <row r="56" spans="1:81" ht="59" customHeight="1" outlineLevel="1" x14ac:dyDescent="0.2">
      <c r="A56" s="19"/>
      <c r="B56" s="5"/>
      <c r="C56" s="19"/>
      <c r="D56" s="5"/>
      <c r="E56" s="5"/>
      <c r="F56" s="5"/>
      <c r="G56" s="5"/>
      <c r="H56" s="5"/>
      <c r="I56" s="5"/>
      <c r="J56" s="5"/>
      <c r="K56" s="5"/>
      <c r="L56" s="47"/>
      <c r="M56" s="176" t="s">
        <v>772</v>
      </c>
      <c r="N56" s="19" t="s">
        <v>72</v>
      </c>
      <c r="O56" s="5"/>
      <c r="P56" s="5">
        <v>1</v>
      </c>
      <c r="Q56" s="5"/>
      <c r="R56" s="5"/>
      <c r="S56" s="5"/>
      <c r="T56" s="5"/>
      <c r="U56" s="5"/>
      <c r="V56" s="5"/>
      <c r="W56" s="77">
        <v>15</v>
      </c>
      <c r="X56" s="76"/>
      <c r="Y56" s="19"/>
      <c r="Z56" s="5"/>
      <c r="AA56" s="5"/>
      <c r="AB56" s="5"/>
      <c r="AC56" s="5"/>
      <c r="AD56" s="5"/>
      <c r="AE56" s="5"/>
      <c r="AF56" s="5"/>
      <c r="AG56" s="5"/>
      <c r="AH56" s="77"/>
      <c r="AI56" s="121"/>
      <c r="AJ56" s="35" t="str">
        <f t="shared" si="15"/>
        <v/>
      </c>
      <c r="AK56" s="35" t="str">
        <f t="shared" si="16"/>
        <v/>
      </c>
      <c r="AL56" s="35" t="str">
        <f t="shared" si="17"/>
        <v/>
      </c>
      <c r="AM56" s="35" t="str">
        <f t="shared" si="18"/>
        <v/>
      </c>
      <c r="AN56" s="35" t="str">
        <f t="shared" si="19"/>
        <v/>
      </c>
      <c r="AO56" s="35" t="str">
        <f t="shared" si="20"/>
        <v/>
      </c>
      <c r="AP56" s="35" t="str">
        <f t="shared" si="21"/>
        <v/>
      </c>
      <c r="AQ56" s="35" t="str">
        <f t="shared" si="22"/>
        <v/>
      </c>
      <c r="AR56" s="35" t="str">
        <f t="shared" si="23"/>
        <v/>
      </c>
      <c r="AS56" s="35" t="str">
        <f t="shared" si="24"/>
        <v/>
      </c>
      <c r="AT56" s="35" t="str">
        <f t="shared" si="25"/>
        <v/>
      </c>
      <c r="AU56" s="35" t="str">
        <f t="shared" si="26"/>
        <v/>
      </c>
      <c r="AV56" s="35" t="str">
        <f t="shared" si="27"/>
        <v/>
      </c>
      <c r="AW56" s="35" t="str">
        <f t="shared" si="28"/>
        <v/>
      </c>
      <c r="AZ56" s="35" t="str">
        <f t="shared" si="29"/>
        <v/>
      </c>
      <c r="BA56" s="35" t="str">
        <f t="shared" si="30"/>
        <v/>
      </c>
      <c r="BB56" s="35" t="str">
        <f t="shared" si="31"/>
        <v/>
      </c>
      <c r="BC56" s="35" t="str">
        <f t="shared" si="32"/>
        <v/>
      </c>
      <c r="BD56" s="35" t="str">
        <f t="shared" si="33"/>
        <v/>
      </c>
      <c r="BE56" s="35" t="str">
        <f t="shared" si="34"/>
        <v/>
      </c>
      <c r="BF56" s="35" t="str">
        <f t="shared" si="35"/>
        <v/>
      </c>
      <c r="BG56" s="35" t="str">
        <f t="shared" si="36"/>
        <v/>
      </c>
      <c r="BH56" s="35" t="str">
        <f t="shared" si="37"/>
        <v/>
      </c>
      <c r="BI56" s="35" t="str">
        <f t="shared" si="38"/>
        <v/>
      </c>
      <c r="BJ56" s="35" t="str">
        <f t="shared" si="39"/>
        <v/>
      </c>
      <c r="BK56" s="35" t="str">
        <f t="shared" si="40"/>
        <v/>
      </c>
      <c r="BL56" s="35" t="str">
        <f t="shared" si="41"/>
        <v/>
      </c>
      <c r="BM56" s="35" t="str">
        <f t="shared" si="42"/>
        <v/>
      </c>
      <c r="BP56" s="35" t="str">
        <f t="shared" si="61"/>
        <v/>
      </c>
      <c r="BQ56" s="35" t="str">
        <f t="shared" si="44"/>
        <v/>
      </c>
      <c r="BR56" s="35" t="str">
        <f t="shared" si="45"/>
        <v/>
      </c>
      <c r="BS56" s="35" t="str">
        <f t="shared" si="46"/>
        <v/>
      </c>
      <c r="BT56" s="35" t="str">
        <f t="shared" si="47"/>
        <v/>
      </c>
      <c r="BU56" s="35" t="str">
        <f t="shared" si="64"/>
        <v/>
      </c>
      <c r="BV56" s="35" t="str">
        <f t="shared" si="49"/>
        <v/>
      </c>
      <c r="BW56" s="35" t="str">
        <f t="shared" si="50"/>
        <v/>
      </c>
      <c r="BX56" s="35" t="str">
        <f t="shared" si="51"/>
        <v/>
      </c>
      <c r="BY56" s="35" t="str">
        <f t="shared" si="52"/>
        <v/>
      </c>
      <c r="BZ56" s="35" t="str">
        <f t="shared" si="63"/>
        <v/>
      </c>
      <c r="CA56" s="35" t="str">
        <f t="shared" si="54"/>
        <v/>
      </c>
      <c r="CB56" s="35" t="str">
        <f t="shared" si="55"/>
        <v/>
      </c>
      <c r="CC56" s="35" t="str">
        <f t="shared" si="56"/>
        <v/>
      </c>
    </row>
    <row r="57" spans="1:81" ht="17" outlineLevel="1" x14ac:dyDescent="0.2">
      <c r="A57" s="19"/>
      <c r="B57" s="5"/>
      <c r="C57" s="19"/>
      <c r="D57" s="5"/>
      <c r="E57" s="5"/>
      <c r="F57" s="5"/>
      <c r="G57" s="5"/>
      <c r="H57" s="5"/>
      <c r="I57" s="5"/>
      <c r="J57" s="5"/>
      <c r="K57" s="5"/>
      <c r="L57" s="47"/>
      <c r="M57" s="76" t="s">
        <v>773</v>
      </c>
      <c r="N57" s="19" t="s">
        <v>73</v>
      </c>
      <c r="O57" s="5"/>
      <c r="P57" s="5">
        <v>1</v>
      </c>
      <c r="Q57" s="5"/>
      <c r="R57" s="5"/>
      <c r="S57" s="5">
        <v>17</v>
      </c>
      <c r="T57" s="5"/>
      <c r="U57" s="5">
        <v>600</v>
      </c>
      <c r="V57" s="5"/>
      <c r="W57" s="77">
        <v>15</v>
      </c>
      <c r="X57" s="76"/>
      <c r="Y57" s="19"/>
      <c r="Z57" s="5"/>
      <c r="AA57" s="5"/>
      <c r="AB57" s="5"/>
      <c r="AC57" s="5"/>
      <c r="AD57" s="5"/>
      <c r="AE57" s="5"/>
      <c r="AF57" s="5"/>
      <c r="AG57" s="5"/>
      <c r="AH57" s="77"/>
      <c r="AI57" s="121"/>
      <c r="AJ57" s="35" t="str">
        <f t="shared" si="15"/>
        <v/>
      </c>
      <c r="AK57" s="35" t="str">
        <f t="shared" si="16"/>
        <v/>
      </c>
      <c r="AL57" s="35" t="str">
        <f t="shared" si="17"/>
        <v/>
      </c>
      <c r="AM57" s="35" t="str">
        <f t="shared" si="18"/>
        <v/>
      </c>
      <c r="AN57" s="35" t="str">
        <f t="shared" si="19"/>
        <v/>
      </c>
      <c r="AO57" s="35" t="str">
        <f t="shared" si="20"/>
        <v/>
      </c>
      <c r="AP57" s="35" t="str">
        <f t="shared" si="21"/>
        <v/>
      </c>
      <c r="AQ57" s="35" t="str">
        <f t="shared" si="22"/>
        <v/>
      </c>
      <c r="AR57" s="35" t="str">
        <f t="shared" si="23"/>
        <v/>
      </c>
      <c r="AS57" s="35" t="str">
        <f t="shared" si="24"/>
        <v/>
      </c>
      <c r="AT57" s="35" t="str">
        <f t="shared" si="25"/>
        <v/>
      </c>
      <c r="AU57" s="35" t="str">
        <f t="shared" si="26"/>
        <v/>
      </c>
      <c r="AV57" s="35" t="str">
        <f t="shared" si="27"/>
        <v/>
      </c>
      <c r="AW57" s="35" t="str">
        <f t="shared" si="28"/>
        <v/>
      </c>
      <c r="AZ57" s="35" t="str">
        <f t="shared" si="29"/>
        <v/>
      </c>
      <c r="BA57" s="35" t="str">
        <f t="shared" si="30"/>
        <v/>
      </c>
      <c r="BB57" s="35" t="str">
        <f t="shared" si="31"/>
        <v/>
      </c>
      <c r="BC57" s="35" t="str">
        <f t="shared" si="32"/>
        <v/>
      </c>
      <c r="BD57" s="35" t="str">
        <f t="shared" si="33"/>
        <v/>
      </c>
      <c r="BE57" s="35" t="str">
        <f t="shared" si="34"/>
        <v/>
      </c>
      <c r="BF57" s="35" t="str">
        <f t="shared" si="35"/>
        <v/>
      </c>
      <c r="BG57" s="35" t="str">
        <f t="shared" si="36"/>
        <v/>
      </c>
      <c r="BH57" s="35" t="str">
        <f t="shared" si="37"/>
        <v/>
      </c>
      <c r="BI57" s="35" t="str">
        <f t="shared" si="38"/>
        <v/>
      </c>
      <c r="BJ57" s="35" t="str">
        <f t="shared" si="39"/>
        <v/>
      </c>
      <c r="BK57" s="35" t="str">
        <f t="shared" si="40"/>
        <v/>
      </c>
      <c r="BL57" s="35" t="str">
        <f t="shared" si="41"/>
        <v/>
      </c>
      <c r="BM57" s="35" t="str">
        <f t="shared" si="42"/>
        <v/>
      </c>
      <c r="BP57" s="35" t="str">
        <f t="shared" si="61"/>
        <v/>
      </c>
      <c r="BQ57" s="35" t="str">
        <f t="shared" si="44"/>
        <v/>
      </c>
      <c r="BR57" s="35" t="str">
        <f t="shared" si="45"/>
        <v/>
      </c>
      <c r="BS57" s="35" t="str">
        <f t="shared" si="46"/>
        <v/>
      </c>
      <c r="BT57" s="35" t="str">
        <f t="shared" si="47"/>
        <v/>
      </c>
      <c r="BU57" s="35" t="str">
        <f t="shared" si="64"/>
        <v/>
      </c>
      <c r="BV57" s="35" t="str">
        <f t="shared" si="49"/>
        <v/>
      </c>
      <c r="BW57" s="35" t="str">
        <f t="shared" si="50"/>
        <v/>
      </c>
      <c r="BX57" s="35" t="str">
        <f t="shared" si="51"/>
        <v/>
      </c>
      <c r="BY57" s="35" t="str">
        <f t="shared" si="52"/>
        <v/>
      </c>
      <c r="BZ57" s="35" t="str">
        <f t="shared" si="63"/>
        <v/>
      </c>
      <c r="CA57" s="35" t="str">
        <f t="shared" si="54"/>
        <v/>
      </c>
      <c r="CB57" s="35" t="str">
        <f t="shared" si="55"/>
        <v/>
      </c>
      <c r="CC57" s="35" t="str">
        <f t="shared" si="56"/>
        <v/>
      </c>
    </row>
    <row r="58" spans="1:81" ht="17" outlineLevel="1" x14ac:dyDescent="0.2">
      <c r="A58" s="19"/>
      <c r="B58" s="5"/>
      <c r="C58" s="19"/>
      <c r="D58" s="5"/>
      <c r="E58" s="5"/>
      <c r="F58" s="5"/>
      <c r="G58" s="5"/>
      <c r="H58" s="5"/>
      <c r="I58" s="5"/>
      <c r="J58" s="5"/>
      <c r="K58" s="5"/>
      <c r="L58" s="47"/>
      <c r="M58" s="76" t="s">
        <v>774</v>
      </c>
      <c r="N58" s="19" t="s">
        <v>845</v>
      </c>
      <c r="O58" s="5"/>
      <c r="P58" s="5"/>
      <c r="Q58" s="5"/>
      <c r="R58" s="5"/>
      <c r="S58" s="5"/>
      <c r="T58" s="5"/>
      <c r="U58" s="5"/>
      <c r="V58" s="5"/>
      <c r="W58" s="77"/>
      <c r="X58" s="76"/>
      <c r="Y58" s="19"/>
      <c r="Z58" s="5"/>
      <c r="AA58" s="5"/>
      <c r="AB58" s="5"/>
      <c r="AC58" s="5"/>
      <c r="AD58" s="5"/>
      <c r="AE58" s="5"/>
      <c r="AF58" s="5"/>
      <c r="AG58" s="5"/>
      <c r="AH58" s="77"/>
      <c r="AI58" s="121"/>
    </row>
    <row r="59" spans="1:81" ht="17" outlineLevel="1" x14ac:dyDescent="0.2">
      <c r="A59" s="19"/>
      <c r="B59" s="5"/>
      <c r="C59" s="19"/>
      <c r="D59" s="5"/>
      <c r="E59" s="5"/>
      <c r="F59" s="5"/>
      <c r="G59" s="5"/>
      <c r="H59" s="5"/>
      <c r="I59" s="5"/>
      <c r="J59" s="5"/>
      <c r="K59" s="5"/>
      <c r="L59" s="47"/>
      <c r="M59" s="76" t="s">
        <v>766</v>
      </c>
      <c r="N59" s="19" t="s">
        <v>765</v>
      </c>
      <c r="O59" s="5"/>
      <c r="P59" s="5">
        <v>1</v>
      </c>
      <c r="Q59" s="5"/>
      <c r="R59" s="5"/>
      <c r="S59" s="5"/>
      <c r="T59" s="5"/>
      <c r="U59" s="5"/>
      <c r="V59" s="5"/>
      <c r="W59" s="77">
        <v>15</v>
      </c>
      <c r="X59" s="76"/>
      <c r="Y59" s="19"/>
      <c r="Z59" s="5"/>
      <c r="AA59" s="5"/>
      <c r="AB59" s="5"/>
      <c r="AC59" s="5"/>
      <c r="AD59" s="5"/>
      <c r="AE59" s="5"/>
      <c r="AF59" s="5"/>
      <c r="AG59" s="5"/>
      <c r="AH59" s="77"/>
      <c r="AI59" s="121"/>
    </row>
    <row r="60" spans="1:81" ht="17" outlineLevel="1" x14ac:dyDescent="0.2">
      <c r="A60" s="19"/>
      <c r="B60" s="5"/>
      <c r="C60" s="19"/>
      <c r="D60" s="5"/>
      <c r="E60" s="5"/>
      <c r="F60" s="5"/>
      <c r="G60" s="5"/>
      <c r="H60" s="5"/>
      <c r="I60" s="5"/>
      <c r="J60" s="5"/>
      <c r="K60" s="5"/>
      <c r="L60" s="47"/>
      <c r="M60" s="76" t="s">
        <v>768</v>
      </c>
      <c r="N60" s="19" t="s">
        <v>764</v>
      </c>
      <c r="O60" s="5"/>
      <c r="P60" s="5">
        <v>1</v>
      </c>
      <c r="Q60" s="5"/>
      <c r="R60" s="5"/>
      <c r="S60" s="5">
        <v>1</v>
      </c>
      <c r="T60" s="5"/>
      <c r="U60" s="5"/>
      <c r="V60" s="5"/>
      <c r="W60" s="77"/>
      <c r="X60" s="76"/>
      <c r="Y60" s="19"/>
      <c r="Z60" s="5"/>
      <c r="AA60" s="5"/>
      <c r="AB60" s="5"/>
      <c r="AC60" s="5"/>
      <c r="AD60" s="5"/>
      <c r="AE60" s="5"/>
      <c r="AF60" s="5"/>
      <c r="AG60" s="5"/>
      <c r="AH60" s="77"/>
      <c r="AI60" s="121"/>
      <c r="BB60" s="35" t="str">
        <f t="shared" si="31"/>
        <v/>
      </c>
      <c r="BG60" s="35" t="str">
        <f t="shared" si="36"/>
        <v/>
      </c>
      <c r="BL60" s="35" t="str">
        <f t="shared" si="41"/>
        <v/>
      </c>
    </row>
    <row r="61" spans="1:81" ht="17" outlineLevel="1" x14ac:dyDescent="0.2">
      <c r="A61" s="19"/>
      <c r="B61" s="5"/>
      <c r="C61" s="19"/>
      <c r="D61" s="5"/>
      <c r="E61" s="5"/>
      <c r="F61" s="5"/>
      <c r="G61" s="5"/>
      <c r="H61" s="5"/>
      <c r="I61" s="5"/>
      <c r="J61" s="5"/>
      <c r="K61" s="5"/>
      <c r="L61" s="47"/>
      <c r="M61" s="76" t="s">
        <v>786</v>
      </c>
      <c r="N61" s="19" t="s">
        <v>790</v>
      </c>
      <c r="O61" s="5"/>
      <c r="P61" s="5">
        <v>1</v>
      </c>
      <c r="Q61" s="5"/>
      <c r="R61" s="5"/>
      <c r="S61" s="5"/>
      <c r="T61" s="5"/>
      <c r="U61" s="5"/>
      <c r="V61" s="5"/>
      <c r="W61" s="77">
        <v>40</v>
      </c>
      <c r="X61" s="76"/>
      <c r="Y61" s="19"/>
      <c r="Z61" s="5"/>
      <c r="AA61" s="5"/>
      <c r="AB61" s="5"/>
      <c r="AC61" s="5"/>
      <c r="AD61" s="5"/>
      <c r="AE61" s="5"/>
      <c r="AF61" s="5"/>
      <c r="AG61" s="5"/>
      <c r="AH61" s="77"/>
      <c r="AI61" s="121"/>
    </row>
    <row r="62" spans="1:81" ht="17" outlineLevel="1" x14ac:dyDescent="0.2">
      <c r="A62" s="19"/>
      <c r="B62" s="5"/>
      <c r="C62" s="19"/>
      <c r="D62" s="5"/>
      <c r="E62" s="5"/>
      <c r="F62" s="5"/>
      <c r="G62" s="5"/>
      <c r="H62" s="5"/>
      <c r="I62" s="5"/>
      <c r="J62" s="5"/>
      <c r="K62" s="5"/>
      <c r="L62" s="47"/>
      <c r="M62" s="76" t="s">
        <v>787</v>
      </c>
      <c r="N62" s="19" t="s">
        <v>791</v>
      </c>
      <c r="O62" s="5"/>
      <c r="P62" s="5">
        <v>1</v>
      </c>
      <c r="Q62" s="5"/>
      <c r="R62" s="5"/>
      <c r="S62" s="5"/>
      <c r="T62" s="5"/>
      <c r="U62" s="5"/>
      <c r="V62" s="5"/>
      <c r="W62" s="77">
        <v>25</v>
      </c>
      <c r="X62" s="76"/>
      <c r="Y62" s="19"/>
      <c r="Z62" s="5"/>
      <c r="AA62" s="5"/>
      <c r="AB62" s="5"/>
      <c r="AC62" s="5"/>
      <c r="AD62" s="5"/>
      <c r="AE62" s="5"/>
      <c r="AF62" s="5"/>
      <c r="AG62" s="5"/>
      <c r="AH62" s="77"/>
      <c r="AI62" s="121"/>
    </row>
    <row r="63" spans="1:81" ht="17" outlineLevel="1" x14ac:dyDescent="0.2">
      <c r="A63" s="19"/>
      <c r="B63" s="5"/>
      <c r="C63" s="19"/>
      <c r="D63" s="5"/>
      <c r="E63" s="5"/>
      <c r="F63" s="5"/>
      <c r="G63" s="5"/>
      <c r="H63" s="5"/>
      <c r="I63" s="5"/>
      <c r="J63" s="5"/>
      <c r="K63" s="5"/>
      <c r="L63" s="47"/>
      <c r="M63" s="76" t="s">
        <v>788</v>
      </c>
      <c r="N63" s="19" t="s">
        <v>792</v>
      </c>
      <c r="O63" s="5"/>
      <c r="P63" s="5">
        <v>1</v>
      </c>
      <c r="Q63" s="5"/>
      <c r="R63" s="5"/>
      <c r="S63" s="5">
        <v>2</v>
      </c>
      <c r="T63" s="5"/>
      <c r="U63" s="5">
        <f>2*36</f>
        <v>72</v>
      </c>
      <c r="V63" s="5"/>
      <c r="W63" s="77"/>
      <c r="X63" s="76"/>
      <c r="Y63" s="19"/>
      <c r="Z63" s="5"/>
      <c r="AA63" s="5"/>
      <c r="AB63" s="5"/>
      <c r="AC63" s="5"/>
      <c r="AD63" s="5"/>
      <c r="AE63" s="5"/>
      <c r="AF63" s="5"/>
      <c r="AG63" s="5"/>
      <c r="AH63" s="77"/>
      <c r="AI63" s="121"/>
    </row>
    <row r="64" spans="1:81" ht="17" outlineLevel="1" x14ac:dyDescent="0.2">
      <c r="A64" s="19"/>
      <c r="B64" s="5"/>
      <c r="C64" s="19"/>
      <c r="D64" s="5"/>
      <c r="E64" s="5"/>
      <c r="F64" s="5"/>
      <c r="G64" s="5"/>
      <c r="H64" s="5"/>
      <c r="I64" s="5"/>
      <c r="J64" s="5"/>
      <c r="K64" s="5"/>
      <c r="L64" s="47"/>
      <c r="M64" s="76" t="s">
        <v>789</v>
      </c>
      <c r="N64" s="19" t="s">
        <v>796</v>
      </c>
      <c r="O64" s="5"/>
      <c r="P64" s="5">
        <v>1</v>
      </c>
      <c r="Q64" s="5"/>
      <c r="R64" s="5"/>
      <c r="S64" s="5">
        <v>1</v>
      </c>
      <c r="T64" s="5"/>
      <c r="U64" s="5"/>
      <c r="V64" s="5"/>
      <c r="W64" s="77"/>
      <c r="X64" s="76"/>
      <c r="Y64" s="19"/>
      <c r="Z64" s="5"/>
      <c r="AA64" s="5"/>
      <c r="AB64" s="5"/>
      <c r="AC64" s="5"/>
      <c r="AD64" s="5"/>
      <c r="AE64" s="5"/>
      <c r="AF64" s="5"/>
      <c r="AG64" s="5"/>
      <c r="AH64" s="77"/>
      <c r="AI64" s="121"/>
    </row>
    <row r="65" spans="1:81" ht="17" outlineLevel="1" x14ac:dyDescent="0.2">
      <c r="A65" s="19"/>
      <c r="B65" s="5"/>
      <c r="C65" s="19"/>
      <c r="D65" s="5"/>
      <c r="E65" s="5"/>
      <c r="F65" s="5"/>
      <c r="G65" s="5"/>
      <c r="H65" s="5"/>
      <c r="I65" s="5"/>
      <c r="J65" s="5"/>
      <c r="K65" s="5"/>
      <c r="L65" s="47"/>
      <c r="M65" s="76" t="s">
        <v>793</v>
      </c>
      <c r="N65" s="19" t="s">
        <v>797</v>
      </c>
      <c r="O65" s="5"/>
      <c r="P65" s="5">
        <v>1</v>
      </c>
      <c r="Q65" s="5"/>
      <c r="R65" s="5"/>
      <c r="S65" s="5"/>
      <c r="T65" s="5"/>
      <c r="U65" s="5"/>
      <c r="V65" s="5"/>
      <c r="W65" s="77">
        <f>4*20</f>
        <v>80</v>
      </c>
      <c r="X65" s="76"/>
      <c r="Y65" s="19"/>
      <c r="Z65" s="5"/>
      <c r="AA65" s="5"/>
      <c r="AB65" s="5"/>
      <c r="AC65" s="5"/>
      <c r="AD65" s="5"/>
      <c r="AE65" s="5"/>
      <c r="AF65" s="5"/>
      <c r="AG65" s="5"/>
      <c r="AH65" s="77"/>
      <c r="AI65" s="121"/>
    </row>
    <row r="66" spans="1:81" ht="17" outlineLevel="1" x14ac:dyDescent="0.2">
      <c r="A66" s="19"/>
      <c r="B66" s="5"/>
      <c r="C66" s="19"/>
      <c r="D66" s="5"/>
      <c r="E66" s="5"/>
      <c r="F66" s="5"/>
      <c r="G66" s="5"/>
      <c r="H66" s="5"/>
      <c r="I66" s="5"/>
      <c r="J66" s="5"/>
      <c r="K66" s="5"/>
      <c r="L66" s="47"/>
      <c r="M66" s="76" t="s">
        <v>794</v>
      </c>
      <c r="N66" s="19" t="s">
        <v>724</v>
      </c>
      <c r="O66" s="5"/>
      <c r="P66" s="5">
        <v>1</v>
      </c>
      <c r="Q66" s="5" t="s">
        <v>17</v>
      </c>
      <c r="R66" s="5"/>
      <c r="S66" s="5">
        <v>2</v>
      </c>
      <c r="T66" s="5"/>
      <c r="U66" s="5">
        <v>72</v>
      </c>
      <c r="V66" s="5"/>
      <c r="W66" s="77">
        <v>4</v>
      </c>
      <c r="X66" s="76"/>
      <c r="Y66" s="19"/>
      <c r="Z66" s="5"/>
      <c r="AA66" s="5"/>
      <c r="AB66" s="5"/>
      <c r="AC66" s="5"/>
      <c r="AD66" s="5"/>
      <c r="AE66" s="5"/>
      <c r="AF66" s="5"/>
      <c r="AG66" s="5"/>
      <c r="AH66" s="77"/>
      <c r="AI66" s="121"/>
    </row>
    <row r="67" spans="1:81" ht="17" outlineLevel="1" x14ac:dyDescent="0.2">
      <c r="A67" s="19"/>
      <c r="B67" s="5"/>
      <c r="C67" s="19"/>
      <c r="D67" s="5"/>
      <c r="E67" s="5"/>
      <c r="F67" s="5"/>
      <c r="G67" s="5"/>
      <c r="H67" s="5"/>
      <c r="I67" s="5"/>
      <c r="J67" s="5"/>
      <c r="K67" s="5"/>
      <c r="L67" s="47"/>
      <c r="M67" s="76" t="s">
        <v>795</v>
      </c>
      <c r="N67" s="19" t="s">
        <v>798</v>
      </c>
      <c r="O67" s="5"/>
      <c r="P67" s="5">
        <v>1</v>
      </c>
      <c r="Q67" s="5"/>
      <c r="R67" s="5"/>
      <c r="S67" s="5"/>
      <c r="T67" s="5"/>
      <c r="U67" s="5"/>
      <c r="V67" s="5"/>
      <c r="W67" s="77">
        <v>9</v>
      </c>
      <c r="X67" s="76"/>
      <c r="Y67" s="19"/>
      <c r="Z67" s="5"/>
      <c r="AA67" s="5"/>
      <c r="AB67" s="5"/>
      <c r="AC67" s="5"/>
      <c r="AD67" s="5"/>
      <c r="AE67" s="5"/>
      <c r="AF67" s="5"/>
      <c r="AG67" s="5"/>
      <c r="AH67" s="77"/>
      <c r="AI67" s="121"/>
    </row>
    <row r="68" spans="1:81" ht="17" outlineLevel="1" x14ac:dyDescent="0.2">
      <c r="A68" s="19"/>
      <c r="B68" s="5"/>
      <c r="C68" s="19"/>
      <c r="D68" s="5"/>
      <c r="E68" s="5"/>
      <c r="F68" s="5"/>
      <c r="G68" s="5"/>
      <c r="H68" s="5"/>
      <c r="I68" s="5"/>
      <c r="J68" s="5"/>
      <c r="K68" s="5"/>
      <c r="L68" s="47"/>
      <c r="M68" s="76" t="s">
        <v>886</v>
      </c>
      <c r="N68" s="19" t="s">
        <v>887</v>
      </c>
      <c r="O68" s="5"/>
      <c r="P68" s="5">
        <v>1</v>
      </c>
      <c r="Q68" s="5"/>
      <c r="R68" s="5"/>
      <c r="S68" s="5">
        <v>2</v>
      </c>
      <c r="T68" s="5"/>
      <c r="U68" s="5"/>
      <c r="V68" s="5"/>
      <c r="W68" s="77"/>
      <c r="X68" s="76"/>
      <c r="Y68" s="19"/>
      <c r="Z68" s="5"/>
      <c r="AA68" s="5"/>
      <c r="AB68" s="5"/>
      <c r="AC68" s="5"/>
      <c r="AD68" s="5"/>
      <c r="AE68" s="5"/>
      <c r="AF68" s="5"/>
      <c r="AG68" s="5"/>
      <c r="AH68" s="77"/>
      <c r="AI68" s="121"/>
    </row>
    <row r="69" spans="1:81" ht="17" outlineLevel="1" x14ac:dyDescent="0.2">
      <c r="A69" s="19"/>
      <c r="B69" s="5"/>
      <c r="C69" s="19"/>
      <c r="D69" s="5"/>
      <c r="E69" s="5"/>
      <c r="F69" s="5"/>
      <c r="G69" s="5"/>
      <c r="H69" s="5"/>
      <c r="I69" s="5"/>
      <c r="J69" s="5"/>
      <c r="K69" s="5"/>
      <c r="L69" s="47"/>
      <c r="M69" s="76" t="s">
        <v>993</v>
      </c>
      <c r="N69" s="19" t="s">
        <v>997</v>
      </c>
      <c r="O69" s="5"/>
      <c r="P69" s="5">
        <v>1</v>
      </c>
      <c r="Q69" s="5" t="s">
        <v>79</v>
      </c>
      <c r="R69" s="5"/>
      <c r="S69" s="5"/>
      <c r="T69" s="5"/>
      <c r="U69" s="5"/>
      <c r="V69" s="5"/>
      <c r="W69" s="77"/>
      <c r="X69" s="76"/>
      <c r="Y69" s="19"/>
      <c r="Z69" s="5"/>
      <c r="AA69" s="5"/>
      <c r="AB69" s="5"/>
      <c r="AC69" s="5"/>
      <c r="AD69" s="5"/>
      <c r="AE69" s="5"/>
      <c r="AF69" s="5"/>
      <c r="AG69" s="5"/>
      <c r="AH69" s="77"/>
      <c r="AI69" s="121"/>
    </row>
    <row r="70" spans="1:81" ht="17" outlineLevel="1" x14ac:dyDescent="0.2">
      <c r="A70" s="19"/>
      <c r="B70" s="5"/>
      <c r="C70" s="19"/>
      <c r="D70" s="5"/>
      <c r="E70" s="5"/>
      <c r="F70" s="5"/>
      <c r="G70" s="5"/>
      <c r="H70" s="5"/>
      <c r="I70" s="5"/>
      <c r="J70" s="5"/>
      <c r="K70" s="5"/>
      <c r="L70" s="47"/>
      <c r="M70" s="76" t="s">
        <v>994</v>
      </c>
      <c r="N70" s="19" t="s">
        <v>996</v>
      </c>
      <c r="O70" s="5"/>
      <c r="P70" s="5">
        <v>1</v>
      </c>
      <c r="Q70" s="5" t="s">
        <v>17</v>
      </c>
      <c r="R70" s="5"/>
      <c r="S70" s="5">
        <v>1</v>
      </c>
      <c r="T70" s="5"/>
      <c r="U70" s="5">
        <f>2*36</f>
        <v>72</v>
      </c>
      <c r="V70" s="5"/>
      <c r="W70" s="77">
        <v>40</v>
      </c>
      <c r="X70" s="76"/>
      <c r="Y70" s="19"/>
      <c r="Z70" s="5"/>
      <c r="AA70" s="5"/>
      <c r="AB70" s="5"/>
      <c r="AC70" s="5"/>
      <c r="AD70" s="5"/>
      <c r="AE70" s="5"/>
      <c r="AF70" s="5"/>
      <c r="AG70" s="5"/>
      <c r="AH70" s="77"/>
      <c r="AI70" s="121"/>
    </row>
    <row r="71" spans="1:81" ht="17" outlineLevel="1" x14ac:dyDescent="0.2">
      <c r="A71" s="19"/>
      <c r="B71" s="5"/>
      <c r="C71" s="19"/>
      <c r="D71" s="5"/>
      <c r="E71" s="5"/>
      <c r="F71" s="5"/>
      <c r="G71" s="5"/>
      <c r="H71" s="5"/>
      <c r="I71" s="5"/>
      <c r="J71" s="5"/>
      <c r="K71" s="5"/>
      <c r="L71" s="47"/>
      <c r="M71" s="76" t="s">
        <v>995</v>
      </c>
      <c r="N71" s="19" t="s">
        <v>1190</v>
      </c>
      <c r="O71" s="5"/>
      <c r="P71" s="5">
        <v>1</v>
      </c>
      <c r="Q71" s="5"/>
      <c r="R71" s="5"/>
      <c r="S71" s="5">
        <v>7</v>
      </c>
      <c r="T71" s="5"/>
      <c r="U71" s="5">
        <v>28</v>
      </c>
      <c r="V71" s="5"/>
      <c r="W71" s="77"/>
      <c r="X71" s="76"/>
      <c r="Y71" s="19"/>
      <c r="Z71" s="5"/>
      <c r="AA71" s="5"/>
      <c r="AB71" s="5"/>
      <c r="AC71" s="5"/>
      <c r="AD71" s="5"/>
      <c r="AE71" s="5"/>
      <c r="AF71" s="5"/>
      <c r="AG71" s="5"/>
      <c r="AH71" s="77"/>
      <c r="AI71" s="121"/>
      <c r="AJ71" s="35" t="str">
        <f t="shared" si="15"/>
        <v/>
      </c>
      <c r="AK71" s="35" t="str">
        <f t="shared" si="16"/>
        <v/>
      </c>
      <c r="AL71" s="35" t="str">
        <f t="shared" si="17"/>
        <v/>
      </c>
      <c r="AM71" s="35" t="str">
        <f t="shared" si="18"/>
        <v/>
      </c>
      <c r="AN71" s="35" t="str">
        <f t="shared" si="19"/>
        <v/>
      </c>
      <c r="AO71" s="35" t="str">
        <f t="shared" si="20"/>
        <v/>
      </c>
      <c r="AP71" s="35" t="str">
        <f t="shared" si="21"/>
        <v/>
      </c>
      <c r="AQ71" s="35" t="str">
        <f t="shared" si="22"/>
        <v/>
      </c>
      <c r="AR71" s="35" t="str">
        <f t="shared" si="23"/>
        <v/>
      </c>
      <c r="AS71" s="35" t="str">
        <f t="shared" si="24"/>
        <v/>
      </c>
      <c r="AT71" s="35" t="str">
        <f t="shared" si="25"/>
        <v/>
      </c>
      <c r="AU71" s="35" t="str">
        <f t="shared" si="26"/>
        <v/>
      </c>
      <c r="AV71" s="35" t="str">
        <f t="shared" si="27"/>
        <v/>
      </c>
      <c r="AW71" s="35" t="str">
        <f t="shared" si="28"/>
        <v/>
      </c>
      <c r="AZ71" s="35" t="str">
        <f t="shared" si="29"/>
        <v/>
      </c>
      <c r="BA71" s="35" t="str">
        <f t="shared" si="30"/>
        <v/>
      </c>
      <c r="BB71" s="35" t="str">
        <f t="shared" si="31"/>
        <v/>
      </c>
      <c r="BC71" s="35" t="str">
        <f t="shared" si="32"/>
        <v/>
      </c>
      <c r="BD71" s="35" t="str">
        <f t="shared" si="33"/>
        <v/>
      </c>
      <c r="BE71" s="35" t="str">
        <f t="shared" si="34"/>
        <v/>
      </c>
      <c r="BF71" s="35" t="str">
        <f t="shared" si="35"/>
        <v/>
      </c>
      <c r="BG71" s="35" t="str">
        <f t="shared" si="36"/>
        <v/>
      </c>
      <c r="BH71" s="35" t="str">
        <f t="shared" si="37"/>
        <v/>
      </c>
      <c r="BI71" s="35" t="str">
        <f t="shared" si="38"/>
        <v/>
      </c>
      <c r="BJ71" s="35" t="str">
        <f t="shared" si="39"/>
        <v/>
      </c>
      <c r="BK71" s="35" t="str">
        <f t="shared" si="40"/>
        <v/>
      </c>
      <c r="BL71" s="35" t="str">
        <f t="shared" si="41"/>
        <v/>
      </c>
      <c r="BM71" s="35" t="str">
        <f t="shared" si="42"/>
        <v/>
      </c>
      <c r="BP71" s="35" t="str">
        <f t="shared" si="61"/>
        <v/>
      </c>
      <c r="BQ71" s="35" t="str">
        <f t="shared" si="44"/>
        <v/>
      </c>
      <c r="BR71" s="35" t="str">
        <f t="shared" si="45"/>
        <v/>
      </c>
      <c r="BS71" s="35" t="str">
        <f t="shared" si="46"/>
        <v/>
      </c>
      <c r="BT71" s="35" t="str">
        <f t="shared" si="47"/>
        <v/>
      </c>
      <c r="BU71" s="35" t="str">
        <f t="shared" si="64"/>
        <v/>
      </c>
      <c r="BV71" s="35" t="str">
        <f t="shared" si="49"/>
        <v/>
      </c>
      <c r="BW71" s="35" t="str">
        <f t="shared" si="50"/>
        <v/>
      </c>
      <c r="BX71" s="35" t="str">
        <f t="shared" si="51"/>
        <v/>
      </c>
      <c r="BY71" s="35" t="str">
        <f t="shared" si="52"/>
        <v/>
      </c>
      <c r="BZ71" s="35" t="str">
        <f t="shared" si="63"/>
        <v/>
      </c>
      <c r="CA71" s="35" t="str">
        <f t="shared" si="54"/>
        <v/>
      </c>
      <c r="CB71" s="35" t="str">
        <f t="shared" si="55"/>
        <v/>
      </c>
      <c r="CC71" s="35" t="str">
        <f t="shared" si="56"/>
        <v/>
      </c>
    </row>
    <row r="72" spans="1:81" s="128" customFormat="1" ht="18" x14ac:dyDescent="0.2">
      <c r="A72" s="123" t="s">
        <v>174</v>
      </c>
      <c r="B72" s="123" t="s">
        <v>191</v>
      </c>
      <c r="C72" s="123" t="s">
        <v>0</v>
      </c>
      <c r="D72" s="123"/>
      <c r="E72" s="123"/>
      <c r="F72" s="123"/>
      <c r="G72" s="123"/>
      <c r="H72" s="123"/>
      <c r="I72" s="123"/>
      <c r="J72" s="123"/>
      <c r="K72" s="123"/>
      <c r="L72" s="124"/>
      <c r="M72" s="200" t="s">
        <v>277</v>
      </c>
      <c r="N72" s="123" t="s">
        <v>4</v>
      </c>
      <c r="O72" s="123"/>
      <c r="P72" s="123"/>
      <c r="Q72" s="123"/>
      <c r="R72" s="123"/>
      <c r="S72" s="123"/>
      <c r="T72" s="123"/>
      <c r="U72" s="123"/>
      <c r="V72" s="123"/>
      <c r="W72" s="126"/>
      <c r="X72" s="125" t="s">
        <v>249</v>
      </c>
      <c r="Y72" s="123" t="s">
        <v>393</v>
      </c>
      <c r="Z72" s="123"/>
      <c r="AA72" s="123"/>
      <c r="AB72" s="123"/>
      <c r="AC72" s="123"/>
      <c r="AD72" s="123"/>
      <c r="AE72" s="123"/>
      <c r="AF72" s="123"/>
      <c r="AG72" s="123"/>
      <c r="AH72" s="126"/>
      <c r="AI72" s="135"/>
      <c r="AJ72" s="35" t="str">
        <f t="shared" si="15"/>
        <v/>
      </c>
      <c r="AK72" s="35" t="str">
        <f t="shared" si="16"/>
        <v/>
      </c>
      <c r="AL72" s="35" t="str">
        <f t="shared" si="17"/>
        <v/>
      </c>
      <c r="AM72" s="35" t="str">
        <f t="shared" si="18"/>
        <v/>
      </c>
      <c r="AN72" s="35" t="str">
        <f t="shared" si="19"/>
        <v/>
      </c>
      <c r="AO72" s="35" t="str">
        <f t="shared" si="20"/>
        <v/>
      </c>
      <c r="AP72" s="35" t="str">
        <f t="shared" si="21"/>
        <v/>
      </c>
      <c r="AQ72" s="35" t="str">
        <f t="shared" si="22"/>
        <v/>
      </c>
      <c r="AR72" s="35" t="str">
        <f t="shared" si="23"/>
        <v/>
      </c>
      <c r="AS72" s="35" t="str">
        <f t="shared" si="24"/>
        <v/>
      </c>
      <c r="AT72" s="35" t="str">
        <f t="shared" si="25"/>
        <v/>
      </c>
      <c r="AU72" s="35" t="str">
        <f t="shared" si="26"/>
        <v/>
      </c>
      <c r="AV72" s="35" t="str">
        <f t="shared" si="27"/>
        <v/>
      </c>
      <c r="AW72" s="35" t="str">
        <f t="shared" si="28"/>
        <v/>
      </c>
      <c r="AX72" s="35"/>
      <c r="AY72" s="35"/>
      <c r="AZ72" s="35" t="str">
        <f t="shared" si="29"/>
        <v/>
      </c>
      <c r="BA72" s="35" t="str">
        <f t="shared" si="30"/>
        <v/>
      </c>
      <c r="BB72" s="35" t="str">
        <f t="shared" si="31"/>
        <v/>
      </c>
      <c r="BC72" s="35" t="str">
        <f t="shared" si="32"/>
        <v/>
      </c>
      <c r="BD72" s="35" t="str">
        <f t="shared" si="33"/>
        <v/>
      </c>
      <c r="BE72" s="35" t="str">
        <f t="shared" si="34"/>
        <v/>
      </c>
      <c r="BF72" s="35" t="str">
        <f t="shared" si="35"/>
        <v/>
      </c>
      <c r="BG72" s="35" t="str">
        <f t="shared" si="36"/>
        <v/>
      </c>
      <c r="BH72" s="35" t="str">
        <f t="shared" si="37"/>
        <v/>
      </c>
      <c r="BI72" s="35" t="str">
        <f t="shared" si="38"/>
        <v/>
      </c>
      <c r="BJ72" s="35" t="str">
        <f t="shared" si="39"/>
        <v/>
      </c>
      <c r="BK72" s="35" t="str">
        <f t="shared" si="40"/>
        <v/>
      </c>
      <c r="BL72" s="35" t="str">
        <f t="shared" si="41"/>
        <v/>
      </c>
      <c r="BM72" s="35" t="str">
        <f t="shared" si="42"/>
        <v/>
      </c>
      <c r="BN72" s="35"/>
      <c r="BO72" s="35"/>
      <c r="BP72" s="35" t="str">
        <f t="shared" si="61"/>
        <v/>
      </c>
      <c r="BQ72" s="35" t="str">
        <f t="shared" si="44"/>
        <v/>
      </c>
      <c r="BR72" s="35" t="str">
        <f t="shared" si="45"/>
        <v/>
      </c>
      <c r="BS72" s="35" t="str">
        <f t="shared" si="46"/>
        <v/>
      </c>
      <c r="BT72" s="35" t="str">
        <f t="shared" si="47"/>
        <v/>
      </c>
      <c r="BU72" s="35" t="str">
        <f t="shared" si="64"/>
        <v/>
      </c>
      <c r="BV72" s="35" t="str">
        <f t="shared" si="49"/>
        <v/>
      </c>
      <c r="BW72" s="35" t="str">
        <f t="shared" si="50"/>
        <v/>
      </c>
      <c r="BX72" s="35" t="str">
        <f t="shared" si="51"/>
        <v/>
      </c>
      <c r="BY72" s="35" t="str">
        <f t="shared" si="52"/>
        <v/>
      </c>
      <c r="BZ72" s="35" t="str">
        <f t="shared" si="63"/>
        <v/>
      </c>
      <c r="CA72" s="35" t="str">
        <f t="shared" si="54"/>
        <v/>
      </c>
      <c r="CB72" s="35" t="str">
        <f t="shared" si="55"/>
        <v/>
      </c>
      <c r="CC72" s="35" t="str">
        <f t="shared" si="56"/>
        <v/>
      </c>
    </row>
    <row r="73" spans="1:81" ht="62" customHeight="1" outlineLevel="1" x14ac:dyDescent="0.2">
      <c r="A73" s="19"/>
      <c r="B73" s="5"/>
      <c r="C73" s="19" t="s">
        <v>193</v>
      </c>
      <c r="D73" s="5"/>
      <c r="E73" s="5"/>
      <c r="F73" s="5"/>
      <c r="G73" s="5"/>
      <c r="H73" s="5"/>
      <c r="I73" s="5"/>
      <c r="J73" s="5"/>
      <c r="K73" s="5"/>
      <c r="L73" s="47"/>
      <c r="M73" s="176" t="s">
        <v>531</v>
      </c>
      <c r="N73" s="18" t="s">
        <v>405</v>
      </c>
      <c r="O73" s="5">
        <v>1</v>
      </c>
      <c r="P73" s="5"/>
      <c r="Q73" s="5" t="s">
        <v>1015</v>
      </c>
      <c r="R73" s="5" t="s">
        <v>134</v>
      </c>
      <c r="S73" s="5">
        <f>30+24</f>
        <v>54</v>
      </c>
      <c r="T73" s="5"/>
      <c r="U73" s="5">
        <f>30*36</f>
        <v>1080</v>
      </c>
      <c r="V73" s="5"/>
      <c r="W73" s="77">
        <v>120</v>
      </c>
      <c r="X73" s="61"/>
      <c r="Y73" s="61"/>
      <c r="Z73" s="61"/>
      <c r="AA73" s="61"/>
      <c r="AB73" s="61"/>
      <c r="AC73" s="61"/>
      <c r="AD73" s="61"/>
      <c r="AE73" s="61"/>
      <c r="AF73" s="61"/>
      <c r="AG73" s="61"/>
      <c r="AH73" s="5"/>
      <c r="AI73" s="121"/>
      <c r="AJ73" s="35" t="str">
        <f t="shared" ref="AJ73:AJ106" si="65">IF(RIGHT(F73,2)="A3",VALUE(LEFT(F73,2)),"")</f>
        <v/>
      </c>
      <c r="AK73" s="35" t="str">
        <f t="shared" ref="AK73:AK106" si="66">IF(RIGHT(G73,2)="A3",VALUE(LEFT(G73,2)),"")</f>
        <v/>
      </c>
      <c r="AL73" s="35" t="str">
        <f t="shared" ref="AL73:AL106" si="67">IF(RIGHT(H73,2)="A3",VALUE(LEFT(H73,2)),"")</f>
        <v/>
      </c>
      <c r="AM73" s="35" t="str">
        <f t="shared" ref="AM73:AM106" si="68">IF(RIGHT(I73,2)="A3",VALUE(LEFT(I73,2)),"")</f>
        <v/>
      </c>
      <c r="AN73" s="35" t="str">
        <f t="shared" ref="AN73:AN106" si="69">IF(RIGHT(J73,2)="A4",LEFT(J73,2),"")</f>
        <v/>
      </c>
      <c r="AO73" s="35" t="str">
        <f t="shared" ref="AO73:AO116" si="70">IF(RIGHT(F73,2)="A4",VALUE(LEFT(F73,2)),"")</f>
        <v/>
      </c>
      <c r="AP73" s="35" t="str">
        <f t="shared" ref="AP73:AP116" si="71">IF(RIGHT(G73,2)="A4",VALUE(LEFT(G73,2)),"")</f>
        <v/>
      </c>
      <c r="AQ73" s="35" t="str">
        <f t="shared" ref="AQ73:AQ116" si="72">IF(RIGHT(H73,2)="A4",VALUE(LEFT(H73,2)),"")</f>
        <v/>
      </c>
      <c r="AR73" s="35" t="str">
        <f t="shared" ref="AR73:AR116" si="73">IF(RIGHT(I73,2)="A4",VALUE(LEFT(I73,2)),"")</f>
        <v/>
      </c>
      <c r="AS73" s="35" t="str">
        <f t="shared" si="24"/>
        <v/>
      </c>
      <c r="AT73" s="35" t="str">
        <f t="shared" ref="AT73:AT106" si="74">IF(RIGHT(F73,2)="A5",VALUE(LEFT(F73,2)),"")</f>
        <v/>
      </c>
      <c r="AU73" s="35" t="str">
        <f t="shared" si="26"/>
        <v/>
      </c>
      <c r="AV73" s="35" t="str">
        <f t="shared" si="27"/>
        <v/>
      </c>
      <c r="AW73" s="35" t="str">
        <f t="shared" si="28"/>
        <v/>
      </c>
      <c r="AZ73" s="35" t="str">
        <f t="shared" si="29"/>
        <v/>
      </c>
      <c r="BA73" s="35" t="str">
        <f t="shared" si="30"/>
        <v/>
      </c>
      <c r="BB73" s="35" t="str">
        <f t="shared" si="31"/>
        <v/>
      </c>
      <c r="BC73" s="35" t="str">
        <f t="shared" si="32"/>
        <v/>
      </c>
      <c r="BD73" s="35" t="str">
        <f t="shared" si="33"/>
        <v/>
      </c>
      <c r="BE73" s="35">
        <f t="shared" si="34"/>
        <v>77</v>
      </c>
      <c r="BF73" s="35">
        <f>IF(RIGHT(R73,2)="A4",VALUE(LEFT(R73,1)),"")</f>
        <v>2</v>
      </c>
      <c r="BG73" s="35" t="str">
        <f t="shared" si="36"/>
        <v/>
      </c>
      <c r="BH73" s="35" t="str">
        <f t="shared" si="37"/>
        <v/>
      </c>
      <c r="BI73" s="35" t="str">
        <f t="shared" si="38"/>
        <v/>
      </c>
      <c r="BJ73" s="35" t="str">
        <f t="shared" si="39"/>
        <v/>
      </c>
      <c r="BK73" s="35" t="str">
        <f t="shared" si="40"/>
        <v/>
      </c>
      <c r="BL73" s="35" t="str">
        <f t="shared" si="41"/>
        <v/>
      </c>
      <c r="BM73" s="35" t="str">
        <f t="shared" si="42"/>
        <v/>
      </c>
      <c r="BP73" s="35" t="str">
        <f t="shared" si="61"/>
        <v/>
      </c>
      <c r="BQ73" s="35" t="str">
        <f t="shared" si="44"/>
        <v/>
      </c>
      <c r="BR73" s="35" t="str">
        <f t="shared" si="45"/>
        <v/>
      </c>
      <c r="BS73" s="35" t="str">
        <f t="shared" si="46"/>
        <v/>
      </c>
      <c r="BT73" s="35" t="str">
        <f t="shared" si="47"/>
        <v/>
      </c>
      <c r="BU73" s="35" t="str">
        <f t="shared" si="64"/>
        <v/>
      </c>
      <c r="BV73" s="35" t="str">
        <f t="shared" si="49"/>
        <v/>
      </c>
      <c r="BW73" s="35" t="str">
        <f t="shared" si="50"/>
        <v/>
      </c>
      <c r="BX73" s="35" t="str">
        <f t="shared" si="51"/>
        <v/>
      </c>
      <c r="BY73" s="35" t="str">
        <f t="shared" si="52"/>
        <v/>
      </c>
      <c r="BZ73" s="35" t="str">
        <f t="shared" si="63"/>
        <v/>
      </c>
      <c r="CA73" s="35" t="str">
        <f t="shared" si="54"/>
        <v/>
      </c>
      <c r="CB73" s="35" t="str">
        <f t="shared" si="55"/>
        <v/>
      </c>
      <c r="CC73" s="35" t="str">
        <f t="shared" si="56"/>
        <v/>
      </c>
    </row>
    <row r="74" spans="1:81" ht="57" customHeight="1" outlineLevel="1" x14ac:dyDescent="0.2">
      <c r="A74" s="19"/>
      <c r="B74" s="5"/>
      <c r="C74" s="19" t="s">
        <v>192</v>
      </c>
      <c r="D74" s="5"/>
      <c r="E74" s="5"/>
      <c r="F74" s="5"/>
      <c r="G74" s="5"/>
      <c r="H74" s="5"/>
      <c r="I74" s="5"/>
      <c r="J74" s="5"/>
      <c r="K74" s="5"/>
      <c r="L74" s="47"/>
      <c r="M74" s="176" t="s">
        <v>532</v>
      </c>
      <c r="N74" s="18" t="s">
        <v>1016</v>
      </c>
      <c r="O74" s="5">
        <v>1</v>
      </c>
      <c r="P74" s="5"/>
      <c r="Q74" s="5" t="s">
        <v>1017</v>
      </c>
      <c r="R74" s="5" t="s">
        <v>36</v>
      </c>
      <c r="S74" s="5">
        <v>6</v>
      </c>
      <c r="T74" s="5"/>
      <c r="U74" s="5">
        <f>6*36</f>
        <v>216</v>
      </c>
      <c r="V74" s="5">
        <v>40</v>
      </c>
      <c r="W74" s="77">
        <f>27*18</f>
        <v>486</v>
      </c>
      <c r="X74" s="176" t="s">
        <v>482</v>
      </c>
      <c r="Y74" s="19" t="s">
        <v>395</v>
      </c>
      <c r="Z74" s="5"/>
      <c r="AA74" s="5"/>
      <c r="AB74" s="5" t="s">
        <v>134</v>
      </c>
      <c r="AC74" s="5"/>
      <c r="AD74" s="5">
        <v>2</v>
      </c>
      <c r="AE74" s="5"/>
      <c r="AF74" s="5">
        <v>40</v>
      </c>
      <c r="AG74" s="5"/>
      <c r="AH74" s="77"/>
      <c r="AI74" s="121"/>
      <c r="AJ74" s="35" t="str">
        <f t="shared" si="65"/>
        <v/>
      </c>
      <c r="AK74" s="35" t="str">
        <f t="shared" si="66"/>
        <v/>
      </c>
      <c r="AL74" s="35" t="str">
        <f t="shared" si="67"/>
        <v/>
      </c>
      <c r="AM74" s="35" t="str">
        <f t="shared" si="68"/>
        <v/>
      </c>
      <c r="AN74" s="35" t="str">
        <f t="shared" si="69"/>
        <v/>
      </c>
      <c r="AO74" s="35" t="str">
        <f t="shared" si="70"/>
        <v/>
      </c>
      <c r="AP74" s="35" t="str">
        <f t="shared" si="71"/>
        <v/>
      </c>
      <c r="AQ74" s="35" t="str">
        <f t="shared" si="72"/>
        <v/>
      </c>
      <c r="AR74" s="35" t="str">
        <f t="shared" si="73"/>
        <v/>
      </c>
      <c r="AS74" s="35" t="str">
        <f t="shared" si="24"/>
        <v/>
      </c>
      <c r="AT74" s="35" t="str">
        <f t="shared" si="74"/>
        <v/>
      </c>
      <c r="AU74" s="35" t="str">
        <f t="shared" si="26"/>
        <v/>
      </c>
      <c r="AV74" s="35" t="str">
        <f t="shared" si="27"/>
        <v/>
      </c>
      <c r="AW74" s="35" t="str">
        <f t="shared" si="28"/>
        <v/>
      </c>
      <c r="AZ74" s="35" t="str">
        <f t="shared" si="29"/>
        <v/>
      </c>
      <c r="BA74" s="35" t="str">
        <f t="shared" si="30"/>
        <v/>
      </c>
      <c r="BB74" s="35" t="str">
        <f t="shared" si="31"/>
        <v/>
      </c>
      <c r="BC74" s="35" t="str">
        <f t="shared" si="32"/>
        <v/>
      </c>
      <c r="BD74" s="35" t="str">
        <f t="shared" si="33"/>
        <v/>
      </c>
      <c r="BE74" s="35">
        <f t="shared" si="34"/>
        <v>31</v>
      </c>
      <c r="BF74" s="35" t="e">
        <f t="shared" si="35"/>
        <v>#VALUE!</v>
      </c>
      <c r="BG74" s="35" t="str">
        <f t="shared" si="36"/>
        <v/>
      </c>
      <c r="BH74" s="35" t="str">
        <f t="shared" si="37"/>
        <v/>
      </c>
      <c r="BI74" s="35" t="str">
        <f t="shared" si="38"/>
        <v/>
      </c>
      <c r="BJ74" s="35" t="str">
        <f t="shared" si="39"/>
        <v/>
      </c>
      <c r="BK74" s="35" t="str">
        <f t="shared" si="40"/>
        <v/>
      </c>
      <c r="BL74" s="35" t="str">
        <f t="shared" si="41"/>
        <v/>
      </c>
      <c r="BM74" s="35" t="str">
        <f t="shared" si="42"/>
        <v/>
      </c>
      <c r="BP74" s="35" t="str">
        <f t="shared" si="61"/>
        <v/>
      </c>
      <c r="BQ74" s="35" t="str">
        <f t="shared" si="44"/>
        <v/>
      </c>
      <c r="BR74" s="35" t="str">
        <f t="shared" si="45"/>
        <v/>
      </c>
      <c r="BS74" s="35" t="str">
        <f t="shared" si="46"/>
        <v/>
      </c>
      <c r="BT74" s="35" t="str">
        <f t="shared" si="47"/>
        <v/>
      </c>
      <c r="BU74" s="35">
        <f>IF(RIGHT(AB74,2)="A4",VALUE(LEFT(AB74,1)),"")</f>
        <v>2</v>
      </c>
      <c r="BV74" s="35" t="str">
        <f t="shared" si="49"/>
        <v/>
      </c>
      <c r="BW74" s="35" t="str">
        <f t="shared" si="50"/>
        <v/>
      </c>
      <c r="BX74" s="35" t="str">
        <f t="shared" si="51"/>
        <v/>
      </c>
      <c r="BY74" s="35" t="str">
        <f t="shared" si="52"/>
        <v/>
      </c>
      <c r="BZ74" s="35" t="str">
        <f t="shared" si="63"/>
        <v/>
      </c>
      <c r="CA74" s="35" t="str">
        <f t="shared" si="54"/>
        <v/>
      </c>
      <c r="CB74" s="35" t="str">
        <f t="shared" si="55"/>
        <v/>
      </c>
      <c r="CC74" s="35" t="str">
        <f t="shared" si="56"/>
        <v/>
      </c>
    </row>
    <row r="75" spans="1:81" ht="55" customHeight="1" outlineLevel="1" x14ac:dyDescent="0.2">
      <c r="A75" s="19"/>
      <c r="B75" s="5" t="s">
        <v>608</v>
      </c>
      <c r="C75" s="19" t="s">
        <v>611</v>
      </c>
      <c r="D75" s="5">
        <v>1</v>
      </c>
      <c r="E75" s="5"/>
      <c r="F75" s="5" t="s">
        <v>610</v>
      </c>
      <c r="G75" s="5" t="s">
        <v>17</v>
      </c>
      <c r="H75" s="5"/>
      <c r="I75" s="5"/>
      <c r="J75" s="5"/>
      <c r="K75" s="5"/>
      <c r="L75" s="47"/>
      <c r="M75" s="176" t="s">
        <v>1022</v>
      </c>
      <c r="N75" s="19" t="s">
        <v>88</v>
      </c>
      <c r="O75" s="5"/>
      <c r="P75" s="5">
        <v>1</v>
      </c>
      <c r="Q75" s="5"/>
      <c r="R75" s="5"/>
      <c r="S75" s="5"/>
      <c r="T75" s="5"/>
      <c r="U75" s="5"/>
      <c r="V75" s="5"/>
      <c r="W75" s="77">
        <f>8*20</f>
        <v>160</v>
      </c>
      <c r="X75" s="176" t="s">
        <v>483</v>
      </c>
      <c r="Y75" s="18" t="s">
        <v>885</v>
      </c>
      <c r="Z75" s="5"/>
      <c r="AA75" s="5"/>
      <c r="AB75" s="5" t="s">
        <v>17</v>
      </c>
      <c r="AC75" s="5"/>
      <c r="AD75" s="5"/>
      <c r="AE75" s="5"/>
      <c r="AF75" s="5">
        <v>80</v>
      </c>
      <c r="AG75" s="5"/>
      <c r="AH75" s="77">
        <v>140</v>
      </c>
      <c r="AI75" s="121"/>
      <c r="AJ75" s="35" t="str">
        <f t="shared" si="65"/>
        <v/>
      </c>
      <c r="AK75" s="35" t="str">
        <f t="shared" si="66"/>
        <v/>
      </c>
      <c r="AL75" s="35" t="str">
        <f t="shared" si="67"/>
        <v/>
      </c>
      <c r="AM75" s="35" t="str">
        <f t="shared" si="68"/>
        <v/>
      </c>
      <c r="AN75" s="35" t="str">
        <f t="shared" si="69"/>
        <v/>
      </c>
      <c r="AO75" s="35">
        <f t="shared" si="70"/>
        <v>13</v>
      </c>
      <c r="AP75" s="35">
        <f t="shared" si="71"/>
        <v>10</v>
      </c>
      <c r="AQ75" s="35" t="str">
        <f t="shared" si="72"/>
        <v/>
      </c>
      <c r="AR75" s="35" t="str">
        <f t="shared" si="73"/>
        <v/>
      </c>
      <c r="AS75" s="35" t="str">
        <f t="shared" si="24"/>
        <v/>
      </c>
      <c r="AT75" s="35" t="str">
        <f t="shared" si="74"/>
        <v/>
      </c>
      <c r="AU75" s="35" t="str">
        <f t="shared" si="26"/>
        <v/>
      </c>
      <c r="AV75" s="35" t="str">
        <f t="shared" si="27"/>
        <v/>
      </c>
      <c r="AW75" s="35" t="str">
        <f t="shared" si="28"/>
        <v/>
      </c>
      <c r="AZ75" s="35" t="str">
        <f t="shared" si="29"/>
        <v/>
      </c>
      <c r="BA75" s="35" t="str">
        <f t="shared" si="30"/>
        <v/>
      </c>
      <c r="BB75" s="35" t="str">
        <f t="shared" si="31"/>
        <v/>
      </c>
      <c r="BC75" s="35" t="str">
        <f t="shared" si="32"/>
        <v/>
      </c>
      <c r="BD75" s="35" t="str">
        <f t="shared" si="33"/>
        <v/>
      </c>
      <c r="BE75" s="35" t="str">
        <f t="shared" si="34"/>
        <v/>
      </c>
      <c r="BF75" s="35" t="str">
        <f t="shared" si="35"/>
        <v/>
      </c>
      <c r="BG75" s="35" t="str">
        <f t="shared" si="36"/>
        <v/>
      </c>
      <c r="BH75" s="35" t="str">
        <f t="shared" si="37"/>
        <v/>
      </c>
      <c r="BI75" s="35" t="str">
        <f t="shared" si="38"/>
        <v/>
      </c>
      <c r="BJ75" s="35" t="str">
        <f t="shared" si="39"/>
        <v/>
      </c>
      <c r="BK75" s="35" t="str">
        <f t="shared" si="40"/>
        <v/>
      </c>
      <c r="BL75" s="35" t="str">
        <f t="shared" si="41"/>
        <v/>
      </c>
      <c r="BM75" s="35" t="str">
        <f t="shared" si="42"/>
        <v/>
      </c>
      <c r="BP75" s="35" t="str">
        <f t="shared" si="61"/>
        <v/>
      </c>
      <c r="BQ75" s="35" t="str">
        <f t="shared" si="44"/>
        <v/>
      </c>
      <c r="BR75" s="35" t="str">
        <f t="shared" si="45"/>
        <v/>
      </c>
      <c r="BS75" s="35" t="str">
        <f t="shared" si="46"/>
        <v/>
      </c>
      <c r="BT75" s="35" t="str">
        <f t="shared" si="47"/>
        <v/>
      </c>
      <c r="BU75" s="35">
        <f>IF(RIGHT(AB75,2)="A4",VALUE(LEFT(AB75,2)),"")</f>
        <v>10</v>
      </c>
      <c r="BV75" s="35" t="str">
        <f t="shared" si="49"/>
        <v/>
      </c>
      <c r="BW75" s="35" t="str">
        <f t="shared" si="50"/>
        <v/>
      </c>
      <c r="BX75" s="35" t="str">
        <f t="shared" si="51"/>
        <v/>
      </c>
      <c r="BY75" s="35" t="str">
        <f t="shared" si="52"/>
        <v/>
      </c>
      <c r="BZ75" s="35" t="str">
        <f t="shared" si="63"/>
        <v/>
      </c>
      <c r="CA75" s="35" t="str">
        <f t="shared" si="54"/>
        <v/>
      </c>
      <c r="CB75" s="35" t="str">
        <f t="shared" si="55"/>
        <v/>
      </c>
      <c r="CC75" s="35" t="str">
        <f t="shared" si="56"/>
        <v/>
      </c>
    </row>
    <row r="76" spans="1:81" ht="54" customHeight="1" outlineLevel="1" x14ac:dyDescent="0.2">
      <c r="A76" s="19"/>
      <c r="B76" s="5" t="s">
        <v>609</v>
      </c>
      <c r="C76" s="19" t="s">
        <v>612</v>
      </c>
      <c r="D76" s="5">
        <v>1</v>
      </c>
      <c r="E76" s="5"/>
      <c r="F76" s="5"/>
      <c r="G76" s="5"/>
      <c r="H76" s="5">
        <v>30</v>
      </c>
      <c r="I76" s="5"/>
      <c r="J76" s="5"/>
      <c r="K76" s="5"/>
      <c r="L76" s="47"/>
      <c r="M76" s="176" t="s">
        <v>1023</v>
      </c>
      <c r="N76" s="19" t="s">
        <v>1018</v>
      </c>
      <c r="O76" s="5"/>
      <c r="P76" s="5">
        <v>1</v>
      </c>
      <c r="Q76" s="5"/>
      <c r="R76" s="5"/>
      <c r="S76" s="5"/>
      <c r="T76" s="5"/>
      <c r="U76" s="5"/>
      <c r="V76" s="5"/>
      <c r="W76" s="77">
        <f>6*20</f>
        <v>120</v>
      </c>
      <c r="X76" s="176" t="s">
        <v>484</v>
      </c>
      <c r="Y76" s="19" t="s">
        <v>926</v>
      </c>
      <c r="Z76" s="5"/>
      <c r="AA76" s="5">
        <v>5</v>
      </c>
      <c r="AB76" s="5" t="s">
        <v>927</v>
      </c>
      <c r="AC76" s="5"/>
      <c r="AD76" s="5">
        <f>6+16</f>
        <v>22</v>
      </c>
      <c r="AE76" s="5">
        <f>6*36</f>
        <v>216</v>
      </c>
      <c r="AF76" s="5"/>
      <c r="AG76" s="5"/>
      <c r="AH76" s="77">
        <f>100+16*36</f>
        <v>676</v>
      </c>
      <c r="AI76" s="121"/>
      <c r="AJ76" s="35" t="str">
        <f t="shared" si="65"/>
        <v/>
      </c>
      <c r="AK76" s="35" t="str">
        <f t="shared" si="66"/>
        <v/>
      </c>
      <c r="AL76" s="35" t="str">
        <f t="shared" si="67"/>
        <v/>
      </c>
      <c r="AM76" s="35" t="str">
        <f t="shared" si="68"/>
        <v/>
      </c>
      <c r="AN76" s="35" t="str">
        <f t="shared" si="69"/>
        <v/>
      </c>
      <c r="AO76" s="35" t="str">
        <f t="shared" si="70"/>
        <v/>
      </c>
      <c r="AP76" s="35" t="str">
        <f t="shared" si="71"/>
        <v/>
      </c>
      <c r="AQ76" s="35" t="str">
        <f t="shared" si="72"/>
        <v/>
      </c>
      <c r="AR76" s="35" t="str">
        <f t="shared" si="73"/>
        <v/>
      </c>
      <c r="AS76" s="35" t="str">
        <f t="shared" si="24"/>
        <v/>
      </c>
      <c r="AT76" s="35" t="str">
        <f t="shared" si="74"/>
        <v/>
      </c>
      <c r="AU76" s="35" t="str">
        <f t="shared" si="26"/>
        <v/>
      </c>
      <c r="AV76" s="35" t="str">
        <f t="shared" si="27"/>
        <v/>
      </c>
      <c r="AW76" s="35" t="str">
        <f t="shared" si="28"/>
        <v/>
      </c>
      <c r="AZ76" s="35" t="str">
        <f t="shared" si="29"/>
        <v/>
      </c>
      <c r="BA76" s="35" t="str">
        <f t="shared" si="30"/>
        <v/>
      </c>
      <c r="BB76" s="35" t="str">
        <f t="shared" si="31"/>
        <v/>
      </c>
      <c r="BC76" s="35" t="str">
        <f t="shared" si="32"/>
        <v/>
      </c>
      <c r="BD76" s="35" t="str">
        <f t="shared" si="33"/>
        <v/>
      </c>
      <c r="BE76" s="35" t="str">
        <f t="shared" si="34"/>
        <v/>
      </c>
      <c r="BF76" s="35" t="str">
        <f t="shared" si="35"/>
        <v/>
      </c>
      <c r="BG76" s="35" t="str">
        <f t="shared" si="36"/>
        <v/>
      </c>
      <c r="BH76" s="35" t="str">
        <f t="shared" si="37"/>
        <v/>
      </c>
      <c r="BI76" s="35" t="str">
        <f t="shared" si="38"/>
        <v/>
      </c>
      <c r="BJ76" s="35" t="str">
        <f t="shared" si="39"/>
        <v/>
      </c>
      <c r="BK76" s="35" t="str">
        <f t="shared" si="40"/>
        <v/>
      </c>
      <c r="BL76" s="35" t="str">
        <f t="shared" si="41"/>
        <v/>
      </c>
      <c r="BM76" s="35" t="str">
        <f t="shared" si="42"/>
        <v/>
      </c>
      <c r="BP76" s="35" t="str">
        <f t="shared" si="61"/>
        <v/>
      </c>
      <c r="BQ76" s="35" t="str">
        <f t="shared" si="44"/>
        <v/>
      </c>
      <c r="BR76" s="35" t="str">
        <f t="shared" si="45"/>
        <v/>
      </c>
      <c r="BS76" s="35" t="str">
        <f t="shared" si="46"/>
        <v/>
      </c>
      <c r="BT76" s="35" t="str">
        <f t="shared" si="47"/>
        <v/>
      </c>
      <c r="BU76" s="35">
        <f>IF(RIGHT(AB76,2)="A4",VALUE(LEFT(AB76,1)),"")</f>
        <v>2</v>
      </c>
      <c r="BV76" s="35" t="str">
        <f t="shared" si="49"/>
        <v/>
      </c>
      <c r="BW76" s="35" t="str">
        <f t="shared" si="50"/>
        <v/>
      </c>
      <c r="BX76" s="35" t="str">
        <f t="shared" si="51"/>
        <v/>
      </c>
      <c r="BY76" s="35" t="str">
        <f t="shared" si="52"/>
        <v/>
      </c>
      <c r="BZ76" s="35" t="str">
        <f t="shared" si="63"/>
        <v/>
      </c>
      <c r="CA76" s="35" t="str">
        <f t="shared" si="54"/>
        <v/>
      </c>
      <c r="CB76" s="35" t="str">
        <f t="shared" si="55"/>
        <v/>
      </c>
      <c r="CC76" s="35" t="str">
        <f t="shared" si="56"/>
        <v/>
      </c>
    </row>
    <row r="77" spans="1:81" ht="59" customHeight="1" outlineLevel="1" x14ac:dyDescent="0.2">
      <c r="A77" s="19"/>
      <c r="B77" s="5"/>
      <c r="C77" s="19"/>
      <c r="D77" s="5"/>
      <c r="E77" s="5"/>
      <c r="F77" s="5"/>
      <c r="G77" s="5"/>
      <c r="H77" s="5"/>
      <c r="I77" s="5"/>
      <c r="J77" s="5"/>
      <c r="K77" s="5"/>
      <c r="L77" s="47"/>
      <c r="M77" s="176" t="s">
        <v>1024</v>
      </c>
      <c r="N77" s="19" t="s">
        <v>1019</v>
      </c>
      <c r="O77" s="5"/>
      <c r="P77" s="5">
        <v>1</v>
      </c>
      <c r="Q77" s="5"/>
      <c r="R77" s="5"/>
      <c r="S77" s="5"/>
      <c r="T77" s="5"/>
      <c r="U77" s="5"/>
      <c r="V77" s="5"/>
      <c r="W77" s="77">
        <f>3*20</f>
        <v>60</v>
      </c>
      <c r="X77" s="176" t="s">
        <v>485</v>
      </c>
      <c r="Y77" s="18" t="s">
        <v>384</v>
      </c>
      <c r="Z77" s="5"/>
      <c r="AA77" s="5"/>
      <c r="AB77" s="5" t="s">
        <v>30</v>
      </c>
      <c r="AC77" s="5"/>
      <c r="AD77" s="5"/>
      <c r="AE77" s="5"/>
      <c r="AF77" s="5"/>
      <c r="AG77" s="5"/>
      <c r="AH77" s="77"/>
      <c r="AI77" s="121"/>
      <c r="AJ77" s="35" t="str">
        <f t="shared" si="65"/>
        <v/>
      </c>
      <c r="AK77" s="35" t="str">
        <f t="shared" si="66"/>
        <v/>
      </c>
      <c r="AL77" s="35" t="str">
        <f t="shared" si="67"/>
        <v/>
      </c>
      <c r="AM77" s="35" t="str">
        <f t="shared" si="68"/>
        <v/>
      </c>
      <c r="AN77" s="35" t="str">
        <f t="shared" si="69"/>
        <v/>
      </c>
      <c r="AO77" s="35" t="str">
        <f t="shared" si="70"/>
        <v/>
      </c>
      <c r="AP77" s="35" t="str">
        <f t="shared" si="71"/>
        <v/>
      </c>
      <c r="AQ77" s="35" t="str">
        <f t="shared" si="72"/>
        <v/>
      </c>
      <c r="AR77" s="35" t="str">
        <f t="shared" si="73"/>
        <v/>
      </c>
      <c r="AS77" s="35" t="str">
        <f t="shared" si="24"/>
        <v/>
      </c>
      <c r="AT77" s="35" t="str">
        <f t="shared" si="74"/>
        <v/>
      </c>
      <c r="AU77" s="35" t="str">
        <f t="shared" si="26"/>
        <v/>
      </c>
      <c r="AV77" s="35" t="str">
        <f t="shared" si="27"/>
        <v/>
      </c>
      <c r="AW77" s="35" t="str">
        <f t="shared" si="28"/>
        <v/>
      </c>
      <c r="AZ77" s="35" t="str">
        <f t="shared" si="29"/>
        <v/>
      </c>
      <c r="BA77" s="35" t="str">
        <f t="shared" si="30"/>
        <v/>
      </c>
      <c r="BB77" s="35" t="str">
        <f t="shared" si="31"/>
        <v/>
      </c>
      <c r="BC77" s="35" t="str">
        <f t="shared" si="32"/>
        <v/>
      </c>
      <c r="BD77" s="35" t="str">
        <f t="shared" si="33"/>
        <v/>
      </c>
      <c r="BE77" s="35" t="str">
        <f t="shared" si="34"/>
        <v/>
      </c>
      <c r="BF77" s="35" t="str">
        <f t="shared" si="35"/>
        <v/>
      </c>
      <c r="BG77" s="35" t="str">
        <f t="shared" si="36"/>
        <v/>
      </c>
      <c r="BH77" s="35" t="str">
        <f t="shared" si="37"/>
        <v/>
      </c>
      <c r="BI77" s="35" t="str">
        <f t="shared" si="38"/>
        <v/>
      </c>
      <c r="BJ77" s="35" t="str">
        <f t="shared" si="39"/>
        <v/>
      </c>
      <c r="BK77" s="35" t="str">
        <f t="shared" si="40"/>
        <v/>
      </c>
      <c r="BL77" s="35" t="str">
        <f t="shared" si="41"/>
        <v/>
      </c>
      <c r="BM77" s="35" t="str">
        <f t="shared" si="42"/>
        <v/>
      </c>
      <c r="BP77" s="35" t="str">
        <f t="shared" si="61"/>
        <v/>
      </c>
      <c r="BQ77" s="35" t="str">
        <f t="shared" si="44"/>
        <v/>
      </c>
      <c r="BR77" s="35" t="str">
        <f t="shared" si="45"/>
        <v/>
      </c>
      <c r="BS77" s="35" t="str">
        <f t="shared" si="46"/>
        <v/>
      </c>
      <c r="BT77" s="35" t="str">
        <f t="shared" si="47"/>
        <v/>
      </c>
      <c r="BU77" s="35">
        <f t="shared" ref="BU77:BU84" si="75">IF(RIGHT(AB77,2)="A4",VALUE(LEFT(AB77,2)),"")</f>
        <v>20</v>
      </c>
      <c r="BV77" s="35" t="str">
        <f t="shared" si="49"/>
        <v/>
      </c>
      <c r="BW77" s="35" t="str">
        <f t="shared" si="50"/>
        <v/>
      </c>
      <c r="BX77" s="35" t="str">
        <f t="shared" si="51"/>
        <v/>
      </c>
      <c r="BY77" s="35" t="str">
        <f t="shared" si="52"/>
        <v/>
      </c>
      <c r="BZ77" s="35" t="str">
        <f t="shared" si="63"/>
        <v/>
      </c>
      <c r="CA77" s="35" t="str">
        <f t="shared" si="54"/>
        <v/>
      </c>
      <c r="CB77" s="35" t="str">
        <f t="shared" si="55"/>
        <v/>
      </c>
      <c r="CC77" s="35" t="str">
        <f t="shared" si="56"/>
        <v/>
      </c>
    </row>
    <row r="78" spans="1:81" ht="57" customHeight="1" outlineLevel="1" x14ac:dyDescent="0.2">
      <c r="A78" s="19"/>
      <c r="B78" s="5"/>
      <c r="C78" s="19"/>
      <c r="D78" s="5"/>
      <c r="E78" s="5"/>
      <c r="F78" s="5"/>
      <c r="G78" s="5"/>
      <c r="H78" s="5"/>
      <c r="I78" s="5"/>
      <c r="J78" s="5"/>
      <c r="K78" s="5"/>
      <c r="L78" s="47"/>
      <c r="M78" s="176" t="s">
        <v>1025</v>
      </c>
      <c r="N78" s="19" t="s">
        <v>1020</v>
      </c>
      <c r="O78" s="5"/>
      <c r="P78" s="5">
        <v>1</v>
      </c>
      <c r="Q78" s="5"/>
      <c r="R78" s="5"/>
      <c r="S78" s="5">
        <v>1</v>
      </c>
      <c r="T78" s="5"/>
      <c r="U78" s="5">
        <v>36</v>
      </c>
      <c r="V78" s="5"/>
      <c r="W78" s="77"/>
      <c r="X78" s="176" t="s">
        <v>486</v>
      </c>
      <c r="Y78" s="18" t="s">
        <v>687</v>
      </c>
      <c r="Z78" s="5"/>
      <c r="AA78" s="5">
        <v>1</v>
      </c>
      <c r="AB78" s="5"/>
      <c r="AC78" s="5"/>
      <c r="AD78" s="5">
        <v>2</v>
      </c>
      <c r="AE78" s="5"/>
      <c r="AF78" s="5">
        <v>40</v>
      </c>
      <c r="AG78" s="5"/>
      <c r="AH78" s="77"/>
      <c r="AI78" s="121"/>
      <c r="AJ78" s="35" t="str">
        <f t="shared" si="65"/>
        <v/>
      </c>
      <c r="AK78" s="35" t="str">
        <f t="shared" si="66"/>
        <v/>
      </c>
      <c r="AL78" s="35" t="str">
        <f t="shared" si="67"/>
        <v/>
      </c>
      <c r="AM78" s="35" t="str">
        <f t="shared" si="68"/>
        <v/>
      </c>
      <c r="AN78" s="35" t="str">
        <f t="shared" si="69"/>
        <v/>
      </c>
      <c r="AO78" s="35" t="str">
        <f t="shared" si="70"/>
        <v/>
      </c>
      <c r="AP78" s="35" t="str">
        <f t="shared" si="71"/>
        <v/>
      </c>
      <c r="AQ78" s="35" t="str">
        <f t="shared" si="72"/>
        <v/>
      </c>
      <c r="AR78" s="35" t="str">
        <f t="shared" si="73"/>
        <v/>
      </c>
      <c r="AS78" s="35" t="str">
        <f t="shared" si="24"/>
        <v/>
      </c>
      <c r="AT78" s="35" t="str">
        <f t="shared" si="74"/>
        <v/>
      </c>
      <c r="AU78" s="35" t="str">
        <f t="shared" si="26"/>
        <v/>
      </c>
      <c r="AV78" s="35" t="str">
        <f t="shared" si="27"/>
        <v/>
      </c>
      <c r="AW78" s="35" t="str">
        <f t="shared" si="28"/>
        <v/>
      </c>
      <c r="AZ78" s="35" t="str">
        <f t="shared" si="29"/>
        <v/>
      </c>
      <c r="BA78" s="35" t="str">
        <f t="shared" si="30"/>
        <v/>
      </c>
      <c r="BB78" s="35" t="str">
        <f t="shared" si="31"/>
        <v/>
      </c>
      <c r="BC78" s="35" t="str">
        <f t="shared" si="32"/>
        <v/>
      </c>
      <c r="BD78" s="35" t="str">
        <f t="shared" si="33"/>
        <v/>
      </c>
      <c r="BE78" s="35" t="str">
        <f t="shared" si="34"/>
        <v/>
      </c>
      <c r="BF78" s="35" t="str">
        <f t="shared" si="35"/>
        <v/>
      </c>
      <c r="BG78" s="35" t="str">
        <f t="shared" si="36"/>
        <v/>
      </c>
      <c r="BH78" s="35" t="str">
        <f t="shared" si="37"/>
        <v/>
      </c>
      <c r="BI78" s="35" t="str">
        <f t="shared" si="38"/>
        <v/>
      </c>
      <c r="BJ78" s="35" t="str">
        <f t="shared" si="39"/>
        <v/>
      </c>
      <c r="BK78" s="35" t="str">
        <f t="shared" si="40"/>
        <v/>
      </c>
      <c r="BL78" s="35" t="str">
        <f t="shared" si="41"/>
        <v/>
      </c>
      <c r="BM78" s="35" t="str">
        <f t="shared" si="42"/>
        <v/>
      </c>
      <c r="BP78" s="35" t="str">
        <f t="shared" si="61"/>
        <v/>
      </c>
      <c r="BQ78" s="35" t="str">
        <f t="shared" si="44"/>
        <v/>
      </c>
      <c r="BR78" s="35" t="str">
        <f t="shared" si="45"/>
        <v/>
      </c>
      <c r="BS78" s="35" t="str">
        <f t="shared" si="46"/>
        <v/>
      </c>
      <c r="BT78" s="35" t="str">
        <f t="shared" si="47"/>
        <v/>
      </c>
      <c r="BU78" s="35" t="str">
        <f t="shared" si="75"/>
        <v/>
      </c>
      <c r="BV78" s="35" t="str">
        <f t="shared" si="49"/>
        <v/>
      </c>
      <c r="BW78" s="35" t="str">
        <f t="shared" si="50"/>
        <v/>
      </c>
      <c r="BX78" s="35" t="str">
        <f t="shared" si="51"/>
        <v/>
      </c>
      <c r="BY78" s="35" t="str">
        <f t="shared" si="52"/>
        <v/>
      </c>
      <c r="BZ78" s="35" t="str">
        <f t="shared" si="63"/>
        <v/>
      </c>
      <c r="CA78" s="35" t="str">
        <f t="shared" si="54"/>
        <v/>
      </c>
      <c r="CB78" s="35" t="str">
        <f t="shared" si="55"/>
        <v/>
      </c>
      <c r="CC78" s="35" t="str">
        <f t="shared" si="56"/>
        <v/>
      </c>
    </row>
    <row r="79" spans="1:81" ht="58" customHeight="1" outlineLevel="1" x14ac:dyDescent="0.2">
      <c r="A79" s="19"/>
      <c r="B79" s="5"/>
      <c r="C79" s="19"/>
      <c r="D79" s="5"/>
      <c r="E79" s="5"/>
      <c r="F79" s="5"/>
      <c r="G79" s="5"/>
      <c r="H79" s="5"/>
      <c r="I79" s="5"/>
      <c r="J79" s="5"/>
      <c r="K79" s="5"/>
      <c r="L79" s="47"/>
      <c r="M79" s="176" t="s">
        <v>1026</v>
      </c>
      <c r="N79" s="19" t="s">
        <v>1021</v>
      </c>
      <c r="O79" s="19"/>
      <c r="P79" s="5">
        <v>1</v>
      </c>
      <c r="Q79" s="19"/>
      <c r="R79" s="19"/>
      <c r="S79" s="19"/>
      <c r="T79" s="19"/>
      <c r="U79" s="19"/>
      <c r="V79" s="19"/>
      <c r="W79" s="19"/>
      <c r="X79" s="176" t="s">
        <v>487</v>
      </c>
      <c r="Y79" s="18" t="s">
        <v>606</v>
      </c>
      <c r="Z79" s="5"/>
      <c r="AA79" s="5">
        <v>3</v>
      </c>
      <c r="AB79" s="5" t="s">
        <v>30</v>
      </c>
      <c r="AC79" s="5"/>
      <c r="AD79" s="5"/>
      <c r="AE79" s="5"/>
      <c r="AF79" s="5">
        <v>36</v>
      </c>
      <c r="AG79" s="5"/>
      <c r="AH79" s="77"/>
      <c r="AI79" s="121"/>
      <c r="AJ79" s="35" t="str">
        <f t="shared" si="65"/>
        <v/>
      </c>
      <c r="AK79" s="35" t="str">
        <f t="shared" si="66"/>
        <v/>
      </c>
      <c r="AL79" s="35" t="str">
        <f t="shared" si="67"/>
        <v/>
      </c>
      <c r="AM79" s="35" t="str">
        <f t="shared" si="68"/>
        <v/>
      </c>
      <c r="AN79" s="35" t="str">
        <f t="shared" si="69"/>
        <v/>
      </c>
      <c r="AO79" s="35" t="str">
        <f t="shared" si="70"/>
        <v/>
      </c>
      <c r="AP79" s="35" t="str">
        <f t="shared" si="71"/>
        <v/>
      </c>
      <c r="AQ79" s="35" t="str">
        <f t="shared" si="72"/>
        <v/>
      </c>
      <c r="AR79" s="35" t="str">
        <f t="shared" si="73"/>
        <v/>
      </c>
      <c r="AS79" s="35" t="str">
        <f t="shared" si="24"/>
        <v/>
      </c>
      <c r="AT79" s="35" t="str">
        <f t="shared" si="74"/>
        <v/>
      </c>
      <c r="AU79" s="35" t="str">
        <f t="shared" si="26"/>
        <v/>
      </c>
      <c r="AV79" s="35" t="str">
        <f t="shared" si="27"/>
        <v/>
      </c>
      <c r="AW79" s="35" t="str">
        <f t="shared" si="28"/>
        <v/>
      </c>
      <c r="AZ79" s="35" t="str">
        <f t="shared" si="29"/>
        <v/>
      </c>
      <c r="BA79" s="35" t="str">
        <f t="shared" si="30"/>
        <v/>
      </c>
      <c r="BB79" s="35" t="str">
        <f t="shared" si="31"/>
        <v/>
      </c>
      <c r="BC79" s="35" t="str">
        <f t="shared" si="32"/>
        <v/>
      </c>
      <c r="BD79" s="35" t="str">
        <f t="shared" si="33"/>
        <v/>
      </c>
      <c r="BE79" s="35" t="str">
        <f t="shared" si="34"/>
        <v/>
      </c>
      <c r="BF79" s="35" t="str">
        <f t="shared" si="35"/>
        <v/>
      </c>
      <c r="BG79" s="35" t="str">
        <f t="shared" si="36"/>
        <v/>
      </c>
      <c r="BH79" s="35" t="str">
        <f t="shared" si="37"/>
        <v/>
      </c>
      <c r="BI79" s="35" t="str">
        <f t="shared" si="38"/>
        <v/>
      </c>
      <c r="BJ79" s="35" t="str">
        <f t="shared" si="39"/>
        <v/>
      </c>
      <c r="BK79" s="35" t="str">
        <f t="shared" si="40"/>
        <v/>
      </c>
      <c r="BL79" s="35" t="str">
        <f t="shared" si="41"/>
        <v/>
      </c>
      <c r="BM79" s="35" t="str">
        <f t="shared" si="42"/>
        <v/>
      </c>
      <c r="BP79" s="35" t="str">
        <f t="shared" si="61"/>
        <v/>
      </c>
      <c r="BQ79" s="35" t="str">
        <f t="shared" si="44"/>
        <v/>
      </c>
      <c r="BR79" s="35" t="str">
        <f t="shared" si="45"/>
        <v/>
      </c>
      <c r="BS79" s="35" t="str">
        <f t="shared" si="46"/>
        <v/>
      </c>
      <c r="BT79" s="35" t="str">
        <f t="shared" si="47"/>
        <v/>
      </c>
      <c r="BU79" s="35">
        <f t="shared" si="75"/>
        <v>20</v>
      </c>
      <c r="BV79" s="35" t="str">
        <f t="shared" si="49"/>
        <v/>
      </c>
      <c r="BW79" s="35" t="str">
        <f t="shared" si="50"/>
        <v/>
      </c>
      <c r="BX79" s="35" t="str">
        <f t="shared" si="51"/>
        <v/>
      </c>
      <c r="BY79" s="35" t="str">
        <f t="shared" si="52"/>
        <v/>
      </c>
      <c r="BZ79" s="35" t="str">
        <f t="shared" si="63"/>
        <v/>
      </c>
      <c r="CA79" s="35" t="str">
        <f t="shared" si="54"/>
        <v/>
      </c>
      <c r="CB79" s="35" t="str">
        <f t="shared" si="55"/>
        <v/>
      </c>
      <c r="CC79" s="35" t="str">
        <f t="shared" si="56"/>
        <v/>
      </c>
    </row>
    <row r="80" spans="1:81" ht="54" customHeight="1" outlineLevel="1" x14ac:dyDescent="0.2">
      <c r="A80" s="19"/>
      <c r="B80" s="5"/>
      <c r="C80" s="19"/>
      <c r="D80" s="5"/>
      <c r="E80" s="5"/>
      <c r="F80" s="5"/>
      <c r="G80" s="5"/>
      <c r="H80" s="5"/>
      <c r="I80" s="5"/>
      <c r="J80" s="5"/>
      <c r="K80" s="5"/>
      <c r="L80" s="47"/>
      <c r="M80" s="176" t="s">
        <v>1027</v>
      </c>
      <c r="N80" s="19" t="s">
        <v>1028</v>
      </c>
      <c r="O80" s="5"/>
      <c r="P80" s="5">
        <v>1</v>
      </c>
      <c r="Q80" s="5"/>
      <c r="R80" s="5"/>
      <c r="S80" s="5">
        <v>2</v>
      </c>
      <c r="T80" s="5"/>
      <c r="U80" s="5">
        <f>2*36</f>
        <v>72</v>
      </c>
      <c r="V80" s="5"/>
      <c r="W80" s="77"/>
      <c r="X80" s="176" t="s">
        <v>488</v>
      </c>
      <c r="Y80" s="18" t="s">
        <v>439</v>
      </c>
      <c r="Z80" s="5"/>
      <c r="AA80" s="5">
        <v>2</v>
      </c>
      <c r="AB80" s="5" t="s">
        <v>22</v>
      </c>
      <c r="AC80" s="5"/>
      <c r="AD80" s="5">
        <v>5</v>
      </c>
      <c r="AE80" s="5"/>
      <c r="AF80" s="5"/>
      <c r="AG80" s="5"/>
      <c r="AH80" s="77"/>
      <c r="AI80" s="121"/>
      <c r="AJ80" s="35" t="str">
        <f t="shared" si="65"/>
        <v/>
      </c>
      <c r="AK80" s="35" t="str">
        <f t="shared" si="66"/>
        <v/>
      </c>
      <c r="AL80" s="35" t="str">
        <f t="shared" si="67"/>
        <v/>
      </c>
      <c r="AM80" s="35" t="str">
        <f t="shared" si="68"/>
        <v/>
      </c>
      <c r="AN80" s="35" t="str">
        <f t="shared" si="69"/>
        <v/>
      </c>
      <c r="AO80" s="35" t="str">
        <f t="shared" si="70"/>
        <v/>
      </c>
      <c r="AP80" s="35" t="str">
        <f t="shared" si="71"/>
        <v/>
      </c>
      <c r="AQ80" s="35" t="str">
        <f t="shared" si="72"/>
        <v/>
      </c>
      <c r="AR80" s="35" t="str">
        <f t="shared" si="73"/>
        <v/>
      </c>
      <c r="AS80" s="35" t="str">
        <f t="shared" si="24"/>
        <v/>
      </c>
      <c r="AT80" s="35" t="str">
        <f t="shared" si="74"/>
        <v/>
      </c>
      <c r="AU80" s="35" t="str">
        <f t="shared" si="26"/>
        <v/>
      </c>
      <c r="AV80" s="35" t="str">
        <f t="shared" si="27"/>
        <v/>
      </c>
      <c r="AW80" s="35" t="str">
        <f t="shared" si="28"/>
        <v/>
      </c>
      <c r="AZ80" s="35" t="str">
        <f t="shared" si="29"/>
        <v/>
      </c>
      <c r="BA80" s="35" t="str">
        <f t="shared" si="30"/>
        <v/>
      </c>
      <c r="BB80" s="35" t="str">
        <f t="shared" si="31"/>
        <v/>
      </c>
      <c r="BC80" s="35" t="str">
        <f t="shared" si="32"/>
        <v/>
      </c>
      <c r="BD80" s="35" t="str">
        <f t="shared" si="33"/>
        <v/>
      </c>
      <c r="BE80" s="35" t="str">
        <f t="shared" si="34"/>
        <v/>
      </c>
      <c r="BF80" s="35" t="str">
        <f t="shared" si="35"/>
        <v/>
      </c>
      <c r="BG80" s="35" t="str">
        <f t="shared" si="36"/>
        <v/>
      </c>
      <c r="BH80" s="35" t="str">
        <f t="shared" si="37"/>
        <v/>
      </c>
      <c r="BI80" s="35" t="str">
        <f t="shared" si="38"/>
        <v/>
      </c>
      <c r="BJ80" s="35" t="str">
        <f t="shared" si="39"/>
        <v/>
      </c>
      <c r="BK80" s="35" t="str">
        <f t="shared" si="40"/>
        <v/>
      </c>
      <c r="BL80" s="35" t="str">
        <f t="shared" si="41"/>
        <v/>
      </c>
      <c r="BM80" s="35" t="str">
        <f t="shared" si="42"/>
        <v/>
      </c>
      <c r="BP80" s="35" t="str">
        <f t="shared" si="61"/>
        <v/>
      </c>
      <c r="BQ80" s="35" t="str">
        <f t="shared" si="44"/>
        <v/>
      </c>
      <c r="BR80" s="35" t="str">
        <f t="shared" si="45"/>
        <v/>
      </c>
      <c r="BS80" s="35" t="str">
        <f t="shared" si="46"/>
        <v/>
      </c>
      <c r="BT80" s="35" t="str">
        <f t="shared" si="47"/>
        <v/>
      </c>
      <c r="BU80" s="35">
        <f t="shared" si="75"/>
        <v>30</v>
      </c>
      <c r="BV80" s="35" t="str">
        <f t="shared" si="49"/>
        <v/>
      </c>
      <c r="BW80" s="35" t="str">
        <f t="shared" si="50"/>
        <v/>
      </c>
      <c r="BX80" s="35" t="str">
        <f t="shared" si="51"/>
        <v/>
      </c>
      <c r="BY80" s="35" t="str">
        <f t="shared" si="52"/>
        <v/>
      </c>
      <c r="BZ80" s="35" t="str">
        <f t="shared" si="63"/>
        <v/>
      </c>
      <c r="CA80" s="35" t="str">
        <f t="shared" si="54"/>
        <v/>
      </c>
      <c r="CB80" s="35" t="str">
        <f t="shared" si="55"/>
        <v/>
      </c>
      <c r="CC80" s="35" t="str">
        <f t="shared" si="56"/>
        <v/>
      </c>
    </row>
    <row r="81" spans="1:81" ht="58" customHeight="1" outlineLevel="1" x14ac:dyDescent="0.2">
      <c r="A81" s="19"/>
      <c r="B81" s="5"/>
      <c r="C81" s="19"/>
      <c r="D81" s="5"/>
      <c r="E81" s="5"/>
      <c r="F81" s="5"/>
      <c r="G81" s="5"/>
      <c r="H81" s="5"/>
      <c r="I81" s="5"/>
      <c r="J81" s="5"/>
      <c r="K81" s="5"/>
      <c r="L81" s="47"/>
      <c r="M81" s="176" t="s">
        <v>1029</v>
      </c>
      <c r="N81" s="19" t="s">
        <v>1030</v>
      </c>
      <c r="O81" s="5"/>
      <c r="P81" s="5">
        <v>1</v>
      </c>
      <c r="Q81" s="5"/>
      <c r="R81" s="5"/>
      <c r="S81" s="5"/>
      <c r="T81" s="5"/>
      <c r="U81" s="5"/>
      <c r="V81" s="5"/>
      <c r="W81" s="77">
        <f>4*20</f>
        <v>80</v>
      </c>
      <c r="X81" s="176" t="s">
        <v>489</v>
      </c>
      <c r="Y81" s="18" t="s">
        <v>385</v>
      </c>
      <c r="Z81" s="5"/>
      <c r="AA81" s="5">
        <v>1</v>
      </c>
      <c r="AB81" s="5"/>
      <c r="AC81" s="5"/>
      <c r="AD81" s="5">
        <v>2</v>
      </c>
      <c r="AE81" s="5"/>
      <c r="AF81" s="5">
        <f>2*36</f>
        <v>72</v>
      </c>
      <c r="AG81" s="5"/>
      <c r="AH81" s="77">
        <v>20</v>
      </c>
      <c r="AI81" s="121"/>
      <c r="AJ81" s="35" t="str">
        <f t="shared" si="65"/>
        <v/>
      </c>
      <c r="AK81" s="35" t="str">
        <f t="shared" si="66"/>
        <v/>
      </c>
      <c r="AL81" s="35" t="str">
        <f t="shared" si="67"/>
        <v/>
      </c>
      <c r="AM81" s="35" t="str">
        <f t="shared" si="68"/>
        <v/>
      </c>
      <c r="AN81" s="35" t="str">
        <f t="shared" si="69"/>
        <v/>
      </c>
      <c r="AO81" s="35" t="str">
        <f t="shared" si="70"/>
        <v/>
      </c>
      <c r="AP81" s="35" t="str">
        <f t="shared" si="71"/>
        <v/>
      </c>
      <c r="AQ81" s="35" t="str">
        <f t="shared" si="72"/>
        <v/>
      </c>
      <c r="AR81" s="35" t="str">
        <f t="shared" si="73"/>
        <v/>
      </c>
      <c r="AS81" s="35" t="str">
        <f t="shared" si="24"/>
        <v/>
      </c>
      <c r="AT81" s="35" t="str">
        <f t="shared" si="74"/>
        <v/>
      </c>
      <c r="AU81" s="35" t="str">
        <f t="shared" si="26"/>
        <v/>
      </c>
      <c r="AV81" s="35" t="str">
        <f t="shared" si="27"/>
        <v/>
      </c>
      <c r="AW81" s="35" t="str">
        <f t="shared" si="28"/>
        <v/>
      </c>
      <c r="AZ81" s="35" t="str">
        <f t="shared" si="29"/>
        <v/>
      </c>
      <c r="BA81" s="35" t="str">
        <f t="shared" si="30"/>
        <v/>
      </c>
      <c r="BB81" s="35" t="str">
        <f t="shared" si="31"/>
        <v/>
      </c>
      <c r="BC81" s="35" t="str">
        <f t="shared" si="32"/>
        <v/>
      </c>
      <c r="BD81" s="35" t="str">
        <f t="shared" si="33"/>
        <v/>
      </c>
      <c r="BE81" s="35" t="str">
        <f t="shared" si="34"/>
        <v/>
      </c>
      <c r="BF81" s="35" t="str">
        <f t="shared" si="35"/>
        <v/>
      </c>
      <c r="BG81" s="35" t="str">
        <f t="shared" si="36"/>
        <v/>
      </c>
      <c r="BH81" s="35" t="str">
        <f t="shared" si="37"/>
        <v/>
      </c>
      <c r="BI81" s="35" t="str">
        <f t="shared" si="38"/>
        <v/>
      </c>
      <c r="BJ81" s="35" t="str">
        <f t="shared" si="39"/>
        <v/>
      </c>
      <c r="BK81" s="35" t="str">
        <f t="shared" si="40"/>
        <v/>
      </c>
      <c r="BL81" s="35" t="str">
        <f t="shared" si="41"/>
        <v/>
      </c>
      <c r="BM81" s="35" t="str">
        <f t="shared" si="42"/>
        <v/>
      </c>
      <c r="BP81" s="35" t="str">
        <f t="shared" si="61"/>
        <v/>
      </c>
      <c r="BQ81" s="35" t="str">
        <f t="shared" si="44"/>
        <v/>
      </c>
      <c r="BR81" s="35" t="str">
        <f t="shared" si="45"/>
        <v/>
      </c>
      <c r="BS81" s="35" t="str">
        <f t="shared" si="46"/>
        <v/>
      </c>
      <c r="BT81" s="35" t="str">
        <f t="shared" si="47"/>
        <v/>
      </c>
      <c r="BU81" s="35" t="str">
        <f t="shared" si="75"/>
        <v/>
      </c>
      <c r="BV81" s="35" t="str">
        <f t="shared" si="49"/>
        <v/>
      </c>
      <c r="BW81" s="35" t="str">
        <f t="shared" si="50"/>
        <v/>
      </c>
      <c r="BX81" s="35" t="str">
        <f t="shared" si="51"/>
        <v/>
      </c>
      <c r="BY81" s="35" t="str">
        <f t="shared" si="52"/>
        <v/>
      </c>
      <c r="BZ81" s="35" t="str">
        <f t="shared" si="63"/>
        <v/>
      </c>
      <c r="CA81" s="35" t="str">
        <f t="shared" si="54"/>
        <v/>
      </c>
      <c r="CB81" s="35" t="str">
        <f t="shared" si="55"/>
        <v/>
      </c>
      <c r="CC81" s="35" t="str">
        <f t="shared" si="56"/>
        <v/>
      </c>
    </row>
    <row r="82" spans="1:81" ht="54" customHeight="1" outlineLevel="1" x14ac:dyDescent="0.2">
      <c r="A82" s="19"/>
      <c r="B82" s="5"/>
      <c r="C82" s="19"/>
      <c r="D82" s="5"/>
      <c r="E82" s="5"/>
      <c r="F82" s="5"/>
      <c r="G82" s="5"/>
      <c r="H82" s="5"/>
      <c r="I82" s="5"/>
      <c r="J82" s="5"/>
      <c r="K82" s="5"/>
      <c r="L82" s="47"/>
      <c r="M82" s="176" t="s">
        <v>1032</v>
      </c>
      <c r="N82" s="22" t="s">
        <v>1031</v>
      </c>
      <c r="O82" s="5"/>
      <c r="P82" s="5">
        <v>2</v>
      </c>
      <c r="Q82" s="5"/>
      <c r="R82" s="5"/>
      <c r="S82" s="5"/>
      <c r="T82" s="5"/>
      <c r="U82" s="5"/>
      <c r="V82" s="5"/>
      <c r="W82" s="77"/>
      <c r="X82" s="176" t="s">
        <v>490</v>
      </c>
      <c r="Y82" s="18" t="s">
        <v>386</v>
      </c>
      <c r="Z82" s="5"/>
      <c r="AA82" s="5">
        <v>1</v>
      </c>
      <c r="AB82" s="5" t="s">
        <v>17</v>
      </c>
      <c r="AC82" s="5"/>
      <c r="AD82" s="5"/>
      <c r="AE82" s="5"/>
      <c r="AF82" s="5"/>
      <c r="AG82" s="5"/>
      <c r="AH82" s="77">
        <v>50</v>
      </c>
      <c r="AI82" s="121"/>
      <c r="AJ82" s="35" t="str">
        <f t="shared" si="65"/>
        <v/>
      </c>
      <c r="AK82" s="35" t="str">
        <f t="shared" si="66"/>
        <v/>
      </c>
      <c r="AL82" s="35" t="str">
        <f t="shared" si="67"/>
        <v/>
      </c>
      <c r="AM82" s="35" t="str">
        <f t="shared" si="68"/>
        <v/>
      </c>
      <c r="AN82" s="35" t="str">
        <f t="shared" si="69"/>
        <v/>
      </c>
      <c r="AO82" s="35" t="str">
        <f t="shared" si="70"/>
        <v/>
      </c>
      <c r="AP82" s="35" t="str">
        <f t="shared" si="71"/>
        <v/>
      </c>
      <c r="AQ82" s="35" t="str">
        <f t="shared" si="72"/>
        <v/>
      </c>
      <c r="AR82" s="35" t="str">
        <f t="shared" si="73"/>
        <v/>
      </c>
      <c r="AS82" s="35" t="str">
        <f t="shared" si="24"/>
        <v/>
      </c>
      <c r="AT82" s="35" t="str">
        <f t="shared" si="74"/>
        <v/>
      </c>
      <c r="AU82" s="35" t="str">
        <f t="shared" si="26"/>
        <v/>
      </c>
      <c r="AV82" s="35" t="str">
        <f t="shared" si="27"/>
        <v/>
      </c>
      <c r="AW82" s="35" t="str">
        <f t="shared" si="28"/>
        <v/>
      </c>
      <c r="AZ82" s="35" t="str">
        <f t="shared" si="29"/>
        <v/>
      </c>
      <c r="BA82" s="35" t="str">
        <f t="shared" si="30"/>
        <v/>
      </c>
      <c r="BB82" s="35" t="str">
        <f t="shared" si="31"/>
        <v/>
      </c>
      <c r="BC82" s="35" t="str">
        <f t="shared" si="32"/>
        <v/>
      </c>
      <c r="BD82" s="35" t="str">
        <f t="shared" si="33"/>
        <v/>
      </c>
      <c r="BE82" s="35" t="str">
        <f t="shared" si="34"/>
        <v/>
      </c>
      <c r="BF82" s="35" t="str">
        <f t="shared" si="35"/>
        <v/>
      </c>
      <c r="BG82" s="35" t="str">
        <f t="shared" si="36"/>
        <v/>
      </c>
      <c r="BH82" s="35" t="str">
        <f t="shared" si="37"/>
        <v/>
      </c>
      <c r="BI82" s="35" t="str">
        <f t="shared" si="38"/>
        <v/>
      </c>
      <c r="BJ82" s="35" t="str">
        <f t="shared" si="39"/>
        <v/>
      </c>
      <c r="BK82" s="35" t="str">
        <f t="shared" si="40"/>
        <v/>
      </c>
      <c r="BL82" s="35" t="str">
        <f t="shared" si="41"/>
        <v/>
      </c>
      <c r="BM82" s="35" t="str">
        <f t="shared" si="42"/>
        <v/>
      </c>
      <c r="BP82" s="35" t="str">
        <f t="shared" si="61"/>
        <v/>
      </c>
      <c r="BQ82" s="35" t="str">
        <f t="shared" si="44"/>
        <v/>
      </c>
      <c r="BR82" s="35" t="str">
        <f t="shared" si="45"/>
        <v/>
      </c>
      <c r="BS82" s="35" t="str">
        <f t="shared" si="46"/>
        <v/>
      </c>
      <c r="BT82" s="35" t="str">
        <f t="shared" si="47"/>
        <v/>
      </c>
      <c r="BU82" s="35">
        <f t="shared" si="75"/>
        <v>10</v>
      </c>
      <c r="BV82" s="35" t="str">
        <f t="shared" si="49"/>
        <v/>
      </c>
      <c r="BW82" s="35" t="str">
        <f t="shared" si="50"/>
        <v/>
      </c>
      <c r="BX82" s="35" t="str">
        <f t="shared" si="51"/>
        <v/>
      </c>
      <c r="BY82" s="35" t="str">
        <f t="shared" si="52"/>
        <v/>
      </c>
      <c r="BZ82" s="35" t="str">
        <f t="shared" si="63"/>
        <v/>
      </c>
      <c r="CA82" s="35" t="str">
        <f t="shared" si="54"/>
        <v/>
      </c>
      <c r="CB82" s="35" t="str">
        <f t="shared" si="55"/>
        <v/>
      </c>
      <c r="CC82" s="35" t="str">
        <f t="shared" si="56"/>
        <v/>
      </c>
    </row>
    <row r="83" spans="1:81" ht="54" customHeight="1" outlineLevel="1" x14ac:dyDescent="0.2">
      <c r="A83" s="19"/>
      <c r="B83" s="5"/>
      <c r="C83" s="19"/>
      <c r="D83" s="5"/>
      <c r="E83" s="5"/>
      <c r="F83" s="5"/>
      <c r="G83" s="5"/>
      <c r="H83" s="5"/>
      <c r="I83" s="5"/>
      <c r="J83" s="5"/>
      <c r="K83" s="5"/>
      <c r="L83" s="47"/>
      <c r="M83" s="176" t="s">
        <v>533</v>
      </c>
      <c r="N83" s="19" t="s">
        <v>723</v>
      </c>
      <c r="O83" s="5">
        <v>1</v>
      </c>
      <c r="P83" s="5"/>
      <c r="Q83" s="5"/>
      <c r="R83" s="5" t="s">
        <v>142</v>
      </c>
      <c r="S83" s="5">
        <v>25</v>
      </c>
      <c r="T83" s="5"/>
      <c r="U83" s="5">
        <f>18*36</f>
        <v>648</v>
      </c>
      <c r="V83" s="5"/>
      <c r="W83" s="77"/>
      <c r="X83" s="176" t="s">
        <v>491</v>
      </c>
      <c r="Y83" s="19" t="s">
        <v>530</v>
      </c>
      <c r="Z83" s="5"/>
      <c r="AA83" s="5"/>
      <c r="AB83" s="5"/>
      <c r="AC83" s="5"/>
      <c r="AD83" s="5">
        <v>6</v>
      </c>
      <c r="AE83" s="5"/>
      <c r="AF83" s="5">
        <f>6*40</f>
        <v>240</v>
      </c>
      <c r="AG83" s="5"/>
      <c r="AH83" s="77"/>
      <c r="AI83" s="121"/>
      <c r="AJ83" s="35" t="str">
        <f t="shared" si="65"/>
        <v/>
      </c>
      <c r="AK83" s="35" t="str">
        <f t="shared" si="66"/>
        <v/>
      </c>
      <c r="AL83" s="35" t="str">
        <f t="shared" si="67"/>
        <v/>
      </c>
      <c r="AM83" s="35" t="str">
        <f t="shared" si="68"/>
        <v/>
      </c>
      <c r="AN83" s="35" t="str">
        <f t="shared" si="69"/>
        <v/>
      </c>
      <c r="AO83" s="35" t="str">
        <f t="shared" si="70"/>
        <v/>
      </c>
      <c r="AP83" s="35" t="str">
        <f t="shared" si="71"/>
        <v/>
      </c>
      <c r="AQ83" s="35" t="str">
        <f t="shared" si="72"/>
        <v/>
      </c>
      <c r="AR83" s="35" t="str">
        <f t="shared" si="73"/>
        <v/>
      </c>
      <c r="AS83" s="35" t="str">
        <f t="shared" si="24"/>
        <v/>
      </c>
      <c r="AT83" s="35" t="str">
        <f t="shared" si="74"/>
        <v/>
      </c>
      <c r="AU83" s="35" t="str">
        <f t="shared" si="26"/>
        <v/>
      </c>
      <c r="AV83" s="35" t="str">
        <f t="shared" si="27"/>
        <v/>
      </c>
      <c r="AW83" s="35" t="str">
        <f t="shared" si="28"/>
        <v/>
      </c>
      <c r="AZ83" s="35" t="str">
        <f t="shared" si="29"/>
        <v/>
      </c>
      <c r="BA83" s="35" t="str">
        <f t="shared" si="30"/>
        <v/>
      </c>
      <c r="BB83" s="35" t="str">
        <f t="shared" si="31"/>
        <v/>
      </c>
      <c r="BC83" s="35" t="str">
        <f t="shared" si="32"/>
        <v/>
      </c>
      <c r="BD83" s="35" t="str">
        <f t="shared" si="33"/>
        <v/>
      </c>
      <c r="BE83" s="35" t="str">
        <f t="shared" si="34"/>
        <v/>
      </c>
      <c r="BF83" s="35">
        <f t="shared" si="35"/>
        <v>80</v>
      </c>
      <c r="BG83" s="35" t="str">
        <f t="shared" si="36"/>
        <v/>
      </c>
      <c r="BH83" s="35" t="str">
        <f t="shared" si="37"/>
        <v/>
      </c>
      <c r="BI83" s="35" t="str">
        <f t="shared" si="38"/>
        <v/>
      </c>
      <c r="BJ83" s="35" t="str">
        <f t="shared" si="39"/>
        <v/>
      </c>
      <c r="BK83" s="35" t="str">
        <f t="shared" si="40"/>
        <v/>
      </c>
      <c r="BL83" s="35" t="str">
        <f t="shared" si="41"/>
        <v/>
      </c>
      <c r="BM83" s="35" t="str">
        <f t="shared" si="42"/>
        <v/>
      </c>
      <c r="BP83" s="35" t="str">
        <f t="shared" si="61"/>
        <v/>
      </c>
      <c r="BQ83" s="35" t="str">
        <f t="shared" si="44"/>
        <v/>
      </c>
      <c r="BR83" s="35" t="str">
        <f t="shared" si="45"/>
        <v/>
      </c>
      <c r="BS83" s="35" t="str">
        <f t="shared" si="46"/>
        <v/>
      </c>
      <c r="BT83" s="35" t="str">
        <f t="shared" si="47"/>
        <v/>
      </c>
      <c r="BU83" s="35" t="str">
        <f t="shared" si="75"/>
        <v/>
      </c>
      <c r="BV83" s="35" t="str">
        <f t="shared" si="49"/>
        <v/>
      </c>
      <c r="BW83" s="35" t="str">
        <f t="shared" si="50"/>
        <v/>
      </c>
      <c r="BX83" s="35" t="str">
        <f t="shared" si="51"/>
        <v/>
      </c>
      <c r="BY83" s="35" t="str">
        <f t="shared" si="52"/>
        <v/>
      </c>
      <c r="BZ83" s="35" t="str">
        <f t="shared" si="63"/>
        <v/>
      </c>
      <c r="CA83" s="35" t="str">
        <f t="shared" si="54"/>
        <v/>
      </c>
      <c r="CB83" s="35" t="str">
        <f t="shared" si="55"/>
        <v/>
      </c>
      <c r="CC83" s="35" t="str">
        <f t="shared" si="56"/>
        <v/>
      </c>
    </row>
    <row r="84" spans="1:81" ht="54" customHeight="1" outlineLevel="1" x14ac:dyDescent="0.2">
      <c r="A84" s="19"/>
      <c r="B84" s="5"/>
      <c r="C84" s="19"/>
      <c r="D84" s="5"/>
      <c r="E84" s="5"/>
      <c r="F84" s="5"/>
      <c r="G84" s="5"/>
      <c r="H84" s="5"/>
      <c r="I84" s="5"/>
      <c r="J84" s="5"/>
      <c r="K84" s="5"/>
      <c r="L84" s="47"/>
      <c r="M84" s="176" t="s">
        <v>534</v>
      </c>
      <c r="N84" s="19" t="s">
        <v>462</v>
      </c>
      <c r="O84" s="5"/>
      <c r="P84" s="5">
        <v>1</v>
      </c>
      <c r="Q84" s="5"/>
      <c r="R84" s="2" t="s">
        <v>19</v>
      </c>
      <c r="S84" s="5">
        <v>3</v>
      </c>
      <c r="T84" s="5"/>
      <c r="U84" s="5">
        <v>80</v>
      </c>
      <c r="V84" s="5"/>
      <c r="W84" s="77"/>
      <c r="X84" s="176" t="s">
        <v>492</v>
      </c>
      <c r="Y84" s="18" t="s">
        <v>440</v>
      </c>
      <c r="Z84" s="5"/>
      <c r="AA84" s="5">
        <v>1</v>
      </c>
      <c r="AB84" s="5" t="s">
        <v>42</v>
      </c>
      <c r="AC84" s="5"/>
      <c r="AD84" s="5"/>
      <c r="AE84" s="5"/>
      <c r="AF84" s="5"/>
      <c r="AG84" s="5"/>
      <c r="AH84" s="77"/>
      <c r="AI84" s="121"/>
      <c r="AJ84" s="35" t="str">
        <f t="shared" si="65"/>
        <v/>
      </c>
      <c r="AK84" s="35" t="str">
        <f t="shared" si="66"/>
        <v/>
      </c>
      <c r="AL84" s="35" t="str">
        <f t="shared" si="67"/>
        <v/>
      </c>
      <c r="AM84" s="35" t="str">
        <f t="shared" si="68"/>
        <v/>
      </c>
      <c r="AN84" s="35" t="str">
        <f t="shared" si="69"/>
        <v/>
      </c>
      <c r="AO84" s="35" t="str">
        <f t="shared" si="70"/>
        <v/>
      </c>
      <c r="AP84" s="35" t="str">
        <f t="shared" si="71"/>
        <v/>
      </c>
      <c r="AQ84" s="35" t="str">
        <f t="shared" si="72"/>
        <v/>
      </c>
      <c r="AR84" s="35" t="str">
        <f t="shared" si="73"/>
        <v/>
      </c>
      <c r="AS84" s="35" t="str">
        <f t="shared" ref="AS84:AS153" si="76">IF(RIGHT(U84,2)="A4",LEFT(U84,2),"")</f>
        <v/>
      </c>
      <c r="AT84" s="35" t="str">
        <f t="shared" si="74"/>
        <v/>
      </c>
      <c r="AU84" s="35" t="str">
        <f t="shared" ref="AU84:AU153" si="77">IF(RIGHT(AC84,2)="A5",VALUE(LEFT(AC84,2)),"")</f>
        <v/>
      </c>
      <c r="AV84" s="35" t="str">
        <f t="shared" ref="AV84:AV153" si="78">IF(RIGHT(AD84,2)="A5",VALUE(LEFT(AD84,2)),"")</f>
        <v/>
      </c>
      <c r="AW84" s="35" t="str">
        <f t="shared" ref="AW84:AW153" si="79">IF(RIGHT(AE84,2)="A5",VALUE(LEFT(AE84,2)),"")</f>
        <v/>
      </c>
      <c r="AZ84" s="35" t="str">
        <f t="shared" ref="AZ84:AZ153" si="80">IF(RIGHT(Q84,2)="A3",VALUE(LEFT(Q84,2)),"")</f>
        <v/>
      </c>
      <c r="BA84" s="35" t="str">
        <f t="shared" ref="BA84:BA153" si="81">IF(RIGHT(R84,2)="A3",VALUE(LEFT(R84,2)),"")</f>
        <v/>
      </c>
      <c r="BB84" s="35" t="str">
        <f t="shared" ref="BB84:BB153" si="82">IF(RIGHT(S84,2)="A3",VALUE(LEFT(S84,2)),"")</f>
        <v/>
      </c>
      <c r="BC84" s="35" t="str">
        <f t="shared" ref="BC84:BC153" si="83">IF(RIGHT(T84,2)="A3",VALUE(LEFT(T84,2)),"")</f>
        <v/>
      </c>
      <c r="BD84" s="35" t="str">
        <f t="shared" ref="BD84:BD153" si="84">IF(RIGHT(Z84,2)="A4",LEFT(Z84,2),"")</f>
        <v/>
      </c>
      <c r="BE84" s="35" t="str">
        <f t="shared" ref="BE84:BE153" si="85">IF(RIGHT(Q84,2)="A4",VALUE(LEFT(Q84,2)),"")</f>
        <v/>
      </c>
      <c r="BF84" s="35" t="e">
        <f t="shared" ref="BF84:BF153" si="86">IF(RIGHT(R84,2)="A4",VALUE(LEFT(R84,2)),"")</f>
        <v>#VALUE!</v>
      </c>
      <c r="BG84" s="35" t="str">
        <f t="shared" ref="BG84:BG153" si="87">IF(RIGHT(S84,2)="A4",VALUE(LEFT(S84,2)),"")</f>
        <v/>
      </c>
      <c r="BH84" s="35" t="str">
        <f t="shared" ref="BH84:BH153" si="88">IF(RIGHT(T84,2)="A4",VALUE(LEFT(T84,2)),"")</f>
        <v/>
      </c>
      <c r="BI84" s="35" t="str">
        <f t="shared" ref="BI84:BI153" si="89">IF(RIGHT(AK84,2)="A4",LEFT(AK84,2),"")</f>
        <v/>
      </c>
      <c r="BJ84" s="35" t="str">
        <f t="shared" ref="BJ84:BJ153" si="90">IF(RIGHT(Q84,2)="A5",VALUE(LEFT(Q84,2)),"")</f>
        <v/>
      </c>
      <c r="BK84" s="35" t="str">
        <f t="shared" ref="BK84:BK153" si="91">IF(RIGHT(R84,2)="A5",VALUE(LEFT(R84,2)),"")</f>
        <v/>
      </c>
      <c r="BL84" s="35" t="str">
        <f t="shared" ref="BL84:BL153" si="92">IF(RIGHT(S84,2)="A5",VALUE(LEFT(S84,2)),"")</f>
        <v/>
      </c>
      <c r="BM84" s="35" t="str">
        <f t="shared" ref="BM84:BM153" si="93">IF(RIGHT(T84,2)="A5",VALUE(LEFT(T84,2)),"")</f>
        <v/>
      </c>
      <c r="BP84" s="35" t="str">
        <f t="shared" si="61"/>
        <v/>
      </c>
      <c r="BQ84" s="35" t="str">
        <f t="shared" ref="BQ84:BQ153" si="94">IF(RIGHT(AC84,2)="A3",VALUE(LEFT(AC84,2)),"")</f>
        <v/>
      </c>
      <c r="BR84" s="35" t="str">
        <f t="shared" ref="BR84:BR153" si="95">IF(RIGHT(AD84,2)="A3",VALUE(LEFT(AD84,2)),"")</f>
        <v/>
      </c>
      <c r="BS84" s="35" t="str">
        <f t="shared" ref="BS84:BS153" si="96">IF(RIGHT(AE84,2)="A3",VALUE(LEFT(AE84,2)),"")</f>
        <v/>
      </c>
      <c r="BT84" s="35" t="str">
        <f t="shared" ref="BT84:BT153" si="97">IF(RIGHT(AP84,2)="A4",LEFT(AP84,2),"")</f>
        <v/>
      </c>
      <c r="BU84" s="35">
        <f t="shared" si="75"/>
        <v>15</v>
      </c>
      <c r="BV84" s="35" t="str">
        <f t="shared" ref="BV84:BV153" si="98">IF(RIGHT(AC84,2)="A4",VALUE(LEFT(AC84,2)),"")</f>
        <v/>
      </c>
      <c r="BW84" s="35" t="str">
        <f t="shared" ref="BW84:BW153" si="99">IF(RIGHT(AD84,2)="A4",VALUE(LEFT(AD84,2)),"")</f>
        <v/>
      </c>
      <c r="BX84" s="35" t="str">
        <f t="shared" ref="BX84:BX153" si="100">IF(RIGHT(AE84,2)="A4",VALUE(LEFT(AE84,2)),"")</f>
        <v/>
      </c>
      <c r="BY84" s="35" t="str">
        <f t="shared" ref="BY84:BY153" si="101">IF(RIGHT(BA84,2)="A4",LEFT(BA84,2),"")</f>
        <v/>
      </c>
      <c r="BZ84" s="35" t="str">
        <f t="shared" si="63"/>
        <v/>
      </c>
      <c r="CA84" s="35" t="str">
        <f t="shared" ref="CA84:CA153" si="102">IF(RIGHT(AC84,2)="A5",VALUE(LEFT(AC84,2)),"")</f>
        <v/>
      </c>
      <c r="CB84" s="35" t="str">
        <f t="shared" ref="CB84:CB153" si="103">IF(RIGHT(AD84,2)="A5",VALUE(LEFT(AD84,2)),"")</f>
        <v/>
      </c>
      <c r="CC84" s="35" t="str">
        <f t="shared" ref="CC84:CC153" si="104">IF(RIGHT(AE84,2)="A5",VALUE(LEFT(AE84,2)),"")</f>
        <v/>
      </c>
    </row>
    <row r="85" spans="1:81" ht="54" customHeight="1" outlineLevel="1" x14ac:dyDescent="0.2">
      <c r="A85" s="19"/>
      <c r="B85" s="5"/>
      <c r="C85" s="19"/>
      <c r="D85" s="5"/>
      <c r="E85" s="5"/>
      <c r="F85" s="5"/>
      <c r="G85" s="5"/>
      <c r="H85" s="5"/>
      <c r="I85" s="5"/>
      <c r="J85" s="5"/>
      <c r="K85" s="5"/>
      <c r="L85" s="47"/>
      <c r="M85" s="76" t="s">
        <v>535</v>
      </c>
      <c r="N85" s="19" t="s">
        <v>729</v>
      </c>
      <c r="O85" s="5"/>
      <c r="P85" s="5">
        <v>1</v>
      </c>
      <c r="Q85" s="5"/>
      <c r="R85" s="5"/>
      <c r="S85" s="5">
        <v>3</v>
      </c>
      <c r="T85" s="5"/>
      <c r="U85" s="5">
        <v>120</v>
      </c>
      <c r="V85" s="5"/>
      <c r="W85" s="77"/>
      <c r="X85" s="176" t="s">
        <v>605</v>
      </c>
      <c r="Y85" s="18" t="s">
        <v>604</v>
      </c>
      <c r="Z85" s="5"/>
      <c r="AA85" s="5">
        <v>1</v>
      </c>
      <c r="AB85" s="5" t="s">
        <v>36</v>
      </c>
      <c r="AC85" s="5"/>
      <c r="AD85" s="5">
        <v>10</v>
      </c>
      <c r="AE85" s="5"/>
      <c r="AF85" s="5"/>
      <c r="AG85" s="5"/>
      <c r="AH85" s="77"/>
      <c r="AI85" s="121"/>
    </row>
    <row r="86" spans="1:81" ht="54" customHeight="1" outlineLevel="1" x14ac:dyDescent="0.2">
      <c r="A86" s="19"/>
      <c r="B86" s="5"/>
      <c r="C86" s="19"/>
      <c r="D86" s="5"/>
      <c r="E86" s="5"/>
      <c r="F86" s="5"/>
      <c r="G86" s="5"/>
      <c r="H86" s="5"/>
      <c r="I86" s="5"/>
      <c r="J86" s="5"/>
      <c r="K86" s="5"/>
      <c r="L86" s="47"/>
      <c r="M86" s="176" t="s">
        <v>536</v>
      </c>
      <c r="N86" s="18" t="s">
        <v>728</v>
      </c>
      <c r="O86" s="5"/>
      <c r="P86" s="5">
        <v>1</v>
      </c>
      <c r="Q86" s="2" t="s">
        <v>30</v>
      </c>
      <c r="R86" s="5"/>
      <c r="S86" s="5"/>
      <c r="T86" s="5"/>
      <c r="U86" s="5">
        <v>0</v>
      </c>
      <c r="V86" s="5"/>
      <c r="W86" s="77"/>
      <c r="X86" s="176" t="s">
        <v>493</v>
      </c>
      <c r="Y86" s="18" t="s">
        <v>441</v>
      </c>
      <c r="Z86" s="5"/>
      <c r="AA86" s="5">
        <v>3</v>
      </c>
      <c r="AB86" s="5" t="s">
        <v>31</v>
      </c>
      <c r="AC86" s="5"/>
      <c r="AD86" s="5">
        <v>5</v>
      </c>
      <c r="AE86" s="5"/>
      <c r="AF86" s="5">
        <v>0</v>
      </c>
      <c r="AG86" s="5"/>
      <c r="AH86" s="77"/>
      <c r="AI86" s="121"/>
      <c r="AJ86" s="35" t="str">
        <f t="shared" si="65"/>
        <v/>
      </c>
      <c r="AK86" s="35" t="str">
        <f t="shared" si="66"/>
        <v/>
      </c>
      <c r="AL86" s="35" t="str">
        <f t="shared" si="67"/>
        <v/>
      </c>
      <c r="AM86" s="35" t="str">
        <f t="shared" si="68"/>
        <v/>
      </c>
      <c r="AN86" s="35" t="str">
        <f t="shared" si="69"/>
        <v/>
      </c>
      <c r="AO86" s="35" t="str">
        <f t="shared" si="70"/>
        <v/>
      </c>
      <c r="AP86" s="35" t="str">
        <f t="shared" si="71"/>
        <v/>
      </c>
      <c r="AQ86" s="35" t="str">
        <f t="shared" si="72"/>
        <v/>
      </c>
      <c r="AR86" s="35" t="str">
        <f t="shared" si="73"/>
        <v/>
      </c>
      <c r="AS86" s="35" t="str">
        <f t="shared" si="76"/>
        <v/>
      </c>
      <c r="AT86" s="35" t="str">
        <f t="shared" si="74"/>
        <v/>
      </c>
      <c r="AU86" s="35" t="str">
        <f t="shared" si="77"/>
        <v/>
      </c>
      <c r="AV86" s="35" t="str">
        <f t="shared" si="78"/>
        <v/>
      </c>
      <c r="AW86" s="35" t="str">
        <f t="shared" si="79"/>
        <v/>
      </c>
      <c r="AZ86" s="35" t="str">
        <f t="shared" si="80"/>
        <v/>
      </c>
      <c r="BA86" s="35" t="str">
        <f t="shared" si="81"/>
        <v/>
      </c>
      <c r="BB86" s="35" t="str">
        <f t="shared" si="82"/>
        <v/>
      </c>
      <c r="BC86" s="35" t="str">
        <f t="shared" si="83"/>
        <v/>
      </c>
      <c r="BD86" s="35" t="str">
        <f t="shared" si="84"/>
        <v/>
      </c>
      <c r="BE86" s="35">
        <f t="shared" si="85"/>
        <v>20</v>
      </c>
      <c r="BF86" s="35" t="str">
        <f>IF(RIGHT(R86,2)="A4",VALUE(LEFT(R86,1)),"")</f>
        <v/>
      </c>
      <c r="BG86" s="35" t="str">
        <f t="shared" si="87"/>
        <v/>
      </c>
      <c r="BH86" s="35" t="str">
        <f t="shared" si="88"/>
        <v/>
      </c>
      <c r="BI86" s="35" t="str">
        <f t="shared" si="89"/>
        <v/>
      </c>
      <c r="BJ86" s="35" t="str">
        <f t="shared" si="90"/>
        <v/>
      </c>
      <c r="BK86" s="35" t="str">
        <f t="shared" si="91"/>
        <v/>
      </c>
      <c r="BL86" s="35" t="str">
        <f t="shared" si="92"/>
        <v/>
      </c>
      <c r="BM86" s="35" t="str">
        <f t="shared" si="93"/>
        <v/>
      </c>
      <c r="BP86" s="35" t="str">
        <f t="shared" ref="BP86:BP94" si="105">IF(RIGHT(AB86,2)="A3",VALUE(LEFT(AB86,2)),"")</f>
        <v/>
      </c>
      <c r="BQ86" s="35" t="str">
        <f t="shared" si="94"/>
        <v/>
      </c>
      <c r="BR86" s="35" t="str">
        <f t="shared" si="95"/>
        <v/>
      </c>
      <c r="BS86" s="35" t="str">
        <f t="shared" si="96"/>
        <v/>
      </c>
      <c r="BT86" s="35" t="str">
        <f t="shared" si="97"/>
        <v/>
      </c>
      <c r="BU86" s="35">
        <f>IF(RIGHT(AB86,2)="A4",VALUE(LEFT(AB86,1)),"")</f>
        <v>3</v>
      </c>
      <c r="BV86" s="35" t="str">
        <f t="shared" si="98"/>
        <v/>
      </c>
      <c r="BW86" s="35" t="str">
        <f t="shared" si="99"/>
        <v/>
      </c>
      <c r="BX86" s="35" t="str">
        <f t="shared" si="100"/>
        <v/>
      </c>
      <c r="BY86" s="35" t="str">
        <f t="shared" si="101"/>
        <v/>
      </c>
      <c r="BZ86" s="35" t="str">
        <f t="shared" ref="BZ86:BZ92" si="106">IF(RIGHT(AB86,2)="A5",VALUE(LEFT(AB86,2)),"")</f>
        <v/>
      </c>
      <c r="CA86" s="35" t="str">
        <f t="shared" si="102"/>
        <v/>
      </c>
      <c r="CB86" s="35" t="str">
        <f t="shared" si="103"/>
        <v/>
      </c>
      <c r="CC86" s="35" t="str">
        <f t="shared" si="104"/>
        <v/>
      </c>
    </row>
    <row r="87" spans="1:81" ht="52" customHeight="1" outlineLevel="1" x14ac:dyDescent="0.2">
      <c r="A87" s="19"/>
      <c r="B87" s="5"/>
      <c r="C87" s="19"/>
      <c r="D87" s="5"/>
      <c r="E87" s="5"/>
      <c r="F87" s="5"/>
      <c r="G87" s="5"/>
      <c r="H87" s="5"/>
      <c r="I87" s="5"/>
      <c r="J87" s="5"/>
      <c r="K87" s="5"/>
      <c r="L87" s="47"/>
      <c r="M87" s="176" t="s">
        <v>537</v>
      </c>
      <c r="N87" s="18" t="s">
        <v>730</v>
      </c>
      <c r="O87" s="5"/>
      <c r="P87" s="5">
        <v>1</v>
      </c>
      <c r="Q87" s="2" t="s">
        <v>17</v>
      </c>
      <c r="R87" s="5"/>
      <c r="S87" s="5">
        <v>10</v>
      </c>
      <c r="T87" s="5"/>
      <c r="U87" s="5">
        <f>6*36</f>
        <v>216</v>
      </c>
      <c r="V87" s="5"/>
      <c r="W87" s="77"/>
      <c r="X87" s="176" t="s">
        <v>494</v>
      </c>
      <c r="Y87" s="18" t="s">
        <v>444</v>
      </c>
      <c r="Z87" s="5"/>
      <c r="AA87" s="5">
        <v>2</v>
      </c>
      <c r="AB87" s="5" t="s">
        <v>442</v>
      </c>
      <c r="AC87" s="5"/>
      <c r="AD87" s="5">
        <v>6</v>
      </c>
      <c r="AE87" s="5"/>
      <c r="AF87" s="5">
        <v>30</v>
      </c>
      <c r="AG87" s="5"/>
      <c r="AH87" s="77"/>
      <c r="AI87" s="121"/>
      <c r="AJ87" s="35" t="str">
        <f t="shared" si="65"/>
        <v/>
      </c>
      <c r="AK87" s="35" t="str">
        <f t="shared" si="66"/>
        <v/>
      </c>
      <c r="AL87" s="35" t="str">
        <f t="shared" si="67"/>
        <v/>
      </c>
      <c r="AM87" s="35" t="str">
        <f t="shared" si="68"/>
        <v/>
      </c>
      <c r="AN87" s="35" t="str">
        <f t="shared" si="69"/>
        <v/>
      </c>
      <c r="AO87" s="35" t="str">
        <f t="shared" si="70"/>
        <v/>
      </c>
      <c r="AP87" s="35" t="str">
        <f t="shared" si="71"/>
        <v/>
      </c>
      <c r="AQ87" s="35" t="str">
        <f t="shared" si="72"/>
        <v/>
      </c>
      <c r="AR87" s="35" t="str">
        <f t="shared" si="73"/>
        <v/>
      </c>
      <c r="AS87" s="35" t="str">
        <f t="shared" si="76"/>
        <v/>
      </c>
      <c r="AT87" s="35" t="str">
        <f t="shared" si="74"/>
        <v/>
      </c>
      <c r="AU87" s="35" t="str">
        <f t="shared" si="77"/>
        <v/>
      </c>
      <c r="AV87" s="35" t="str">
        <f t="shared" si="78"/>
        <v/>
      </c>
      <c r="AW87" s="35" t="str">
        <f t="shared" si="79"/>
        <v/>
      </c>
      <c r="AZ87" s="35" t="str">
        <f t="shared" si="80"/>
        <v/>
      </c>
      <c r="BA87" s="35" t="str">
        <f t="shared" si="81"/>
        <v/>
      </c>
      <c r="BB87" s="35" t="str">
        <f t="shared" si="82"/>
        <v/>
      </c>
      <c r="BC87" s="35" t="str">
        <f t="shared" si="83"/>
        <v/>
      </c>
      <c r="BD87" s="35" t="str">
        <f t="shared" si="84"/>
        <v/>
      </c>
      <c r="BE87" s="35">
        <f t="shared" si="85"/>
        <v>10</v>
      </c>
      <c r="BF87" s="35" t="str">
        <f t="shared" si="86"/>
        <v/>
      </c>
      <c r="BG87" s="35" t="str">
        <f t="shared" si="87"/>
        <v/>
      </c>
      <c r="BH87" s="35" t="str">
        <f t="shared" si="88"/>
        <v/>
      </c>
      <c r="BI87" s="35" t="str">
        <f t="shared" si="89"/>
        <v/>
      </c>
      <c r="BJ87" s="35" t="str">
        <f t="shared" si="90"/>
        <v/>
      </c>
      <c r="BK87" s="35" t="str">
        <f t="shared" si="91"/>
        <v/>
      </c>
      <c r="BL87" s="35" t="str">
        <f t="shared" si="92"/>
        <v/>
      </c>
      <c r="BM87" s="35" t="str">
        <f t="shared" si="93"/>
        <v/>
      </c>
      <c r="BP87" s="35" t="str">
        <f t="shared" si="105"/>
        <v/>
      </c>
      <c r="BQ87" s="35" t="str">
        <f t="shared" si="94"/>
        <v/>
      </c>
      <c r="BR87" s="35" t="str">
        <f t="shared" si="95"/>
        <v/>
      </c>
      <c r="BS87" s="35" t="str">
        <f t="shared" si="96"/>
        <v/>
      </c>
      <c r="BT87" s="35" t="str">
        <f t="shared" si="97"/>
        <v/>
      </c>
      <c r="BU87" s="35">
        <f>IF(RIGHT(AB87,2)="A4",VALUE(LEFT(AB87,1)),"")</f>
        <v>6</v>
      </c>
      <c r="BV87" s="35" t="str">
        <f t="shared" si="98"/>
        <v/>
      </c>
      <c r="BW87" s="35" t="str">
        <f t="shared" si="99"/>
        <v/>
      </c>
      <c r="BX87" s="35" t="str">
        <f t="shared" si="100"/>
        <v/>
      </c>
      <c r="BY87" s="35" t="str">
        <f t="shared" si="101"/>
        <v/>
      </c>
      <c r="BZ87" s="35" t="str">
        <f t="shared" si="106"/>
        <v/>
      </c>
      <c r="CA87" s="35" t="str">
        <f t="shared" si="102"/>
        <v/>
      </c>
      <c r="CB87" s="35" t="str">
        <f t="shared" si="103"/>
        <v/>
      </c>
      <c r="CC87" s="35" t="str">
        <f t="shared" si="104"/>
        <v/>
      </c>
    </row>
    <row r="88" spans="1:81" ht="65" customHeight="1" outlineLevel="1" x14ac:dyDescent="0.2">
      <c r="A88" s="19"/>
      <c r="B88" s="5"/>
      <c r="C88" s="19"/>
      <c r="D88" s="5"/>
      <c r="E88" s="5"/>
      <c r="F88" s="5"/>
      <c r="G88" s="5"/>
      <c r="H88" s="5"/>
      <c r="I88" s="5"/>
      <c r="J88" s="5"/>
      <c r="K88" s="5"/>
      <c r="L88" s="47"/>
      <c r="M88" s="176" t="s">
        <v>722</v>
      </c>
      <c r="N88" s="18" t="s">
        <v>721</v>
      </c>
      <c r="O88" s="5"/>
      <c r="P88" s="5">
        <v>1</v>
      </c>
      <c r="Q88" s="2"/>
      <c r="R88" s="5" t="s">
        <v>720</v>
      </c>
      <c r="S88" s="5"/>
      <c r="T88" s="5"/>
      <c r="U88" s="5"/>
      <c r="V88" s="5"/>
      <c r="W88" s="77"/>
      <c r="X88" s="176" t="s">
        <v>495</v>
      </c>
      <c r="Y88" s="18" t="s">
        <v>387</v>
      </c>
      <c r="Z88" s="5"/>
      <c r="AA88" s="5">
        <v>3</v>
      </c>
      <c r="AB88" s="5" t="s">
        <v>443</v>
      </c>
      <c r="AC88" s="5"/>
      <c r="AD88" s="5">
        <v>6</v>
      </c>
      <c r="AE88" s="5"/>
      <c r="AF88" s="5">
        <v>60</v>
      </c>
      <c r="AG88" s="5"/>
      <c r="AH88" s="77"/>
      <c r="AI88" s="121"/>
      <c r="AJ88" s="35" t="str">
        <f t="shared" si="65"/>
        <v/>
      </c>
      <c r="AK88" s="35" t="str">
        <f t="shared" si="66"/>
        <v/>
      </c>
      <c r="AL88" s="35" t="str">
        <f t="shared" si="67"/>
        <v/>
      </c>
      <c r="AM88" s="35" t="str">
        <f t="shared" si="68"/>
        <v/>
      </c>
      <c r="AN88" s="35" t="str">
        <f t="shared" si="69"/>
        <v/>
      </c>
      <c r="AO88" s="35" t="str">
        <f t="shared" si="70"/>
        <v/>
      </c>
      <c r="AP88" s="35" t="str">
        <f t="shared" si="71"/>
        <v/>
      </c>
      <c r="AQ88" s="35" t="str">
        <f t="shared" si="72"/>
        <v/>
      </c>
      <c r="AR88" s="35" t="str">
        <f t="shared" si="73"/>
        <v/>
      </c>
      <c r="AS88" s="35" t="str">
        <f t="shared" si="76"/>
        <v/>
      </c>
      <c r="AT88" s="35" t="str">
        <f t="shared" si="74"/>
        <v/>
      </c>
      <c r="AU88" s="35" t="str">
        <f t="shared" si="77"/>
        <v/>
      </c>
      <c r="AV88" s="35" t="str">
        <f t="shared" si="78"/>
        <v/>
      </c>
      <c r="AW88" s="35" t="str">
        <f t="shared" si="79"/>
        <v/>
      </c>
      <c r="AZ88" s="35" t="str">
        <f t="shared" si="80"/>
        <v/>
      </c>
      <c r="BA88" s="35" t="str">
        <f t="shared" si="81"/>
        <v/>
      </c>
      <c r="BB88" s="35" t="str">
        <f t="shared" si="82"/>
        <v/>
      </c>
      <c r="BC88" s="35" t="str">
        <f t="shared" si="83"/>
        <v/>
      </c>
      <c r="BD88" s="35" t="str">
        <f t="shared" si="84"/>
        <v/>
      </c>
      <c r="BE88" s="35" t="str">
        <f t="shared" si="85"/>
        <v/>
      </c>
      <c r="BF88" s="35" t="e">
        <f t="shared" si="86"/>
        <v>#VALUE!</v>
      </c>
      <c r="BG88" s="35" t="str">
        <f t="shared" si="87"/>
        <v/>
      </c>
      <c r="BH88" s="35" t="str">
        <f t="shared" si="88"/>
        <v/>
      </c>
      <c r="BI88" s="35" t="str">
        <f t="shared" si="89"/>
        <v/>
      </c>
      <c r="BJ88" s="35" t="str">
        <f t="shared" si="90"/>
        <v/>
      </c>
      <c r="BK88" s="35" t="str">
        <f t="shared" si="91"/>
        <v/>
      </c>
      <c r="BL88" s="35" t="str">
        <f t="shared" si="92"/>
        <v/>
      </c>
      <c r="BM88" s="35" t="str">
        <f t="shared" si="93"/>
        <v/>
      </c>
      <c r="BP88" s="35" t="str">
        <f t="shared" si="105"/>
        <v/>
      </c>
      <c r="BQ88" s="35" t="str">
        <f t="shared" si="94"/>
        <v/>
      </c>
      <c r="BR88" s="35" t="str">
        <f t="shared" si="95"/>
        <v/>
      </c>
      <c r="BS88" s="35" t="str">
        <f t="shared" si="96"/>
        <v/>
      </c>
      <c r="BT88" s="35" t="str">
        <f t="shared" si="97"/>
        <v/>
      </c>
      <c r="BU88" s="35" t="str">
        <f t="shared" ref="BU88:BU113" si="107">IF(RIGHT(AB88,2)="A4",VALUE(LEFT(AB88,2)),"")</f>
        <v/>
      </c>
      <c r="BV88" s="35" t="str">
        <f t="shared" si="98"/>
        <v/>
      </c>
      <c r="BW88" s="35" t="str">
        <f t="shared" si="99"/>
        <v/>
      </c>
      <c r="BX88" s="35" t="str">
        <f t="shared" si="100"/>
        <v/>
      </c>
      <c r="BY88" s="35" t="str">
        <f t="shared" si="101"/>
        <v/>
      </c>
      <c r="BZ88" s="35">
        <f t="shared" si="106"/>
        <v>30</v>
      </c>
      <c r="CA88" s="35" t="str">
        <f t="shared" si="102"/>
        <v/>
      </c>
      <c r="CB88" s="35" t="str">
        <f t="shared" si="103"/>
        <v/>
      </c>
      <c r="CC88" s="35" t="str">
        <f t="shared" si="104"/>
        <v/>
      </c>
    </row>
    <row r="89" spans="1:81" ht="46" customHeight="1" outlineLevel="1" x14ac:dyDescent="0.2">
      <c r="A89" s="19"/>
      <c r="B89" s="5"/>
      <c r="C89" s="19"/>
      <c r="D89" s="5"/>
      <c r="E89" s="5"/>
      <c r="F89" s="5"/>
      <c r="G89" s="5"/>
      <c r="H89" s="5"/>
      <c r="I89" s="5"/>
      <c r="J89" s="5"/>
      <c r="K89" s="5"/>
      <c r="L89" s="47"/>
      <c r="M89" s="176" t="s">
        <v>725</v>
      </c>
      <c r="N89" s="19" t="s">
        <v>87</v>
      </c>
      <c r="O89" s="5" t="s">
        <v>51</v>
      </c>
      <c r="P89" s="5"/>
      <c r="Q89" s="5" t="s">
        <v>30</v>
      </c>
      <c r="R89" s="5"/>
      <c r="S89" s="5">
        <v>17</v>
      </c>
      <c r="T89" s="5"/>
      <c r="U89" s="5">
        <v>17</v>
      </c>
      <c r="V89" s="5"/>
      <c r="W89" s="77"/>
      <c r="X89" s="176" t="s">
        <v>499</v>
      </c>
      <c r="Y89" s="18" t="s">
        <v>445</v>
      </c>
      <c r="Z89" s="5"/>
      <c r="AA89" s="5">
        <v>1</v>
      </c>
      <c r="AB89" s="5" t="s">
        <v>30</v>
      </c>
      <c r="AC89" s="5"/>
      <c r="AD89" s="5"/>
      <c r="AE89" s="5"/>
      <c r="AF89" s="5"/>
      <c r="AG89" s="5"/>
      <c r="AH89" s="77"/>
      <c r="AI89" s="121"/>
      <c r="AJ89" s="35" t="str">
        <f t="shared" si="65"/>
        <v/>
      </c>
      <c r="AK89" s="35" t="str">
        <f t="shared" si="66"/>
        <v/>
      </c>
      <c r="AL89" s="35" t="str">
        <f t="shared" si="67"/>
        <v/>
      </c>
      <c r="AM89" s="35" t="str">
        <f t="shared" si="68"/>
        <v/>
      </c>
      <c r="AN89" s="35" t="str">
        <f t="shared" si="69"/>
        <v/>
      </c>
      <c r="AO89" s="35" t="str">
        <f t="shared" si="70"/>
        <v/>
      </c>
      <c r="AP89" s="35" t="str">
        <f t="shared" si="71"/>
        <v/>
      </c>
      <c r="AQ89" s="35" t="str">
        <f t="shared" si="72"/>
        <v/>
      </c>
      <c r="AR89" s="35" t="str">
        <f t="shared" si="73"/>
        <v/>
      </c>
      <c r="AS89" s="35" t="str">
        <f t="shared" si="76"/>
        <v/>
      </c>
      <c r="AT89" s="35" t="str">
        <f t="shared" si="74"/>
        <v/>
      </c>
      <c r="AU89" s="35" t="str">
        <f t="shared" si="77"/>
        <v/>
      </c>
      <c r="AV89" s="35" t="str">
        <f t="shared" si="78"/>
        <v/>
      </c>
      <c r="AW89" s="35" t="str">
        <f t="shared" si="79"/>
        <v/>
      </c>
      <c r="AZ89" s="35" t="str">
        <f t="shared" si="80"/>
        <v/>
      </c>
      <c r="BA89" s="35" t="str">
        <f t="shared" si="81"/>
        <v/>
      </c>
      <c r="BB89" s="35" t="str">
        <f t="shared" si="82"/>
        <v/>
      </c>
      <c r="BC89" s="35" t="str">
        <f t="shared" si="83"/>
        <v/>
      </c>
      <c r="BD89" s="35" t="str">
        <f t="shared" si="84"/>
        <v/>
      </c>
      <c r="BE89" s="35">
        <f t="shared" si="85"/>
        <v>20</v>
      </c>
      <c r="BF89" s="35" t="str">
        <f t="shared" si="86"/>
        <v/>
      </c>
      <c r="BG89" s="35" t="str">
        <f t="shared" si="87"/>
        <v/>
      </c>
      <c r="BH89" s="35" t="str">
        <f t="shared" si="88"/>
        <v/>
      </c>
      <c r="BI89" s="35" t="str">
        <f t="shared" si="89"/>
        <v/>
      </c>
      <c r="BJ89" s="35" t="str">
        <f t="shared" si="90"/>
        <v/>
      </c>
      <c r="BK89" s="35" t="str">
        <f t="shared" si="91"/>
        <v/>
      </c>
      <c r="BL89" s="35" t="str">
        <f t="shared" si="92"/>
        <v/>
      </c>
      <c r="BM89" s="35" t="str">
        <f t="shared" si="93"/>
        <v/>
      </c>
      <c r="BP89" s="35" t="str">
        <f t="shared" si="105"/>
        <v/>
      </c>
      <c r="BQ89" s="35" t="str">
        <f t="shared" si="94"/>
        <v/>
      </c>
      <c r="BR89" s="35" t="str">
        <f t="shared" si="95"/>
        <v/>
      </c>
      <c r="BS89" s="35" t="str">
        <f t="shared" si="96"/>
        <v/>
      </c>
      <c r="BT89" s="35" t="str">
        <f t="shared" si="97"/>
        <v/>
      </c>
      <c r="BU89" s="35">
        <f t="shared" si="107"/>
        <v>20</v>
      </c>
      <c r="BV89" s="35" t="str">
        <f t="shared" si="98"/>
        <v/>
      </c>
      <c r="BW89" s="35" t="str">
        <f t="shared" si="99"/>
        <v/>
      </c>
      <c r="BX89" s="35" t="str">
        <f t="shared" si="100"/>
        <v/>
      </c>
      <c r="BY89" s="35" t="str">
        <f t="shared" si="101"/>
        <v/>
      </c>
      <c r="BZ89" s="35" t="str">
        <f t="shared" si="106"/>
        <v/>
      </c>
      <c r="CA89" s="35" t="str">
        <f t="shared" si="102"/>
        <v/>
      </c>
      <c r="CB89" s="35" t="str">
        <f t="shared" si="103"/>
        <v/>
      </c>
      <c r="CC89" s="35" t="str">
        <f t="shared" si="104"/>
        <v/>
      </c>
    </row>
    <row r="90" spans="1:81" ht="63" customHeight="1" outlineLevel="1" x14ac:dyDescent="0.2">
      <c r="A90" s="19"/>
      <c r="B90" s="5"/>
      <c r="C90" s="19"/>
      <c r="D90" s="5"/>
      <c r="E90" s="5"/>
      <c r="F90" s="5"/>
      <c r="G90" s="5"/>
      <c r="H90" s="5"/>
      <c r="I90" s="5"/>
      <c r="J90" s="5"/>
      <c r="K90" s="5"/>
      <c r="L90" s="47"/>
      <c r="M90" s="176" t="s">
        <v>726</v>
      </c>
      <c r="N90" s="18" t="s">
        <v>846</v>
      </c>
      <c r="O90" s="5"/>
      <c r="P90" s="5">
        <v>1</v>
      </c>
      <c r="Q90" s="5"/>
      <c r="R90" s="5" t="s">
        <v>417</v>
      </c>
      <c r="S90" s="5"/>
      <c r="T90" s="5"/>
      <c r="U90" s="5"/>
      <c r="V90" s="5"/>
      <c r="W90" s="77">
        <f>8*20</f>
        <v>160</v>
      </c>
      <c r="X90" s="176"/>
      <c r="Y90" s="18"/>
      <c r="Z90" s="5"/>
      <c r="AA90" s="5"/>
      <c r="AB90" s="5"/>
      <c r="AC90" s="5"/>
      <c r="AD90" s="5"/>
      <c r="AE90" s="5"/>
      <c r="AF90" s="5"/>
      <c r="AG90" s="5"/>
      <c r="AH90" s="77"/>
      <c r="AI90" s="121"/>
    </row>
    <row r="91" spans="1:81" ht="58" customHeight="1" outlineLevel="1" x14ac:dyDescent="0.2">
      <c r="A91" s="19"/>
      <c r="B91" s="5"/>
      <c r="C91" s="19"/>
      <c r="D91" s="5"/>
      <c r="E91" s="5"/>
      <c r="F91" s="5"/>
      <c r="G91" s="5"/>
      <c r="H91" s="5"/>
      <c r="I91" s="5"/>
      <c r="J91" s="5"/>
      <c r="K91" s="5"/>
      <c r="L91" s="47" t="s">
        <v>731</v>
      </c>
      <c r="M91" s="176" t="s">
        <v>727</v>
      </c>
      <c r="N91" s="18" t="s">
        <v>732</v>
      </c>
      <c r="O91" s="5"/>
      <c r="P91" s="5">
        <v>1</v>
      </c>
      <c r="Q91" s="5"/>
      <c r="R91" s="5"/>
      <c r="S91" s="5">
        <v>10</v>
      </c>
      <c r="T91" s="5"/>
      <c r="U91" s="5"/>
      <c r="V91" s="5"/>
      <c r="W91" s="77"/>
      <c r="X91" s="176" t="s">
        <v>500</v>
      </c>
      <c r="Y91" s="18" t="s">
        <v>388</v>
      </c>
      <c r="Z91" s="5"/>
      <c r="AA91" s="5" t="s">
        <v>545</v>
      </c>
      <c r="AB91" s="5" t="s">
        <v>30</v>
      </c>
      <c r="AC91" s="5"/>
      <c r="AD91" s="5">
        <v>20</v>
      </c>
      <c r="AE91" s="5"/>
      <c r="AF91" s="5">
        <v>120</v>
      </c>
      <c r="AG91" s="5"/>
      <c r="AH91" s="77">
        <v>160</v>
      </c>
      <c r="AI91" s="121"/>
      <c r="AJ91" s="35" t="str">
        <f t="shared" si="65"/>
        <v/>
      </c>
      <c r="AK91" s="35" t="str">
        <f t="shared" si="66"/>
        <v/>
      </c>
      <c r="AL91" s="35" t="str">
        <f t="shared" si="67"/>
        <v/>
      </c>
      <c r="AM91" s="35" t="str">
        <f t="shared" si="68"/>
        <v/>
      </c>
      <c r="AN91" s="35" t="str">
        <f t="shared" si="69"/>
        <v/>
      </c>
      <c r="AO91" s="35" t="str">
        <f t="shared" si="70"/>
        <v/>
      </c>
      <c r="AP91" s="35" t="str">
        <f t="shared" si="71"/>
        <v/>
      </c>
      <c r="AQ91" s="35" t="str">
        <f t="shared" si="72"/>
        <v/>
      </c>
      <c r="AR91" s="35" t="str">
        <f t="shared" si="73"/>
        <v/>
      </c>
      <c r="AS91" s="35" t="str">
        <f t="shared" si="76"/>
        <v/>
      </c>
      <c r="AT91" s="35" t="str">
        <f t="shared" si="74"/>
        <v/>
      </c>
      <c r="AU91" s="35" t="str">
        <f t="shared" si="77"/>
        <v/>
      </c>
      <c r="AV91" s="35" t="str">
        <f t="shared" si="78"/>
        <v/>
      </c>
      <c r="AW91" s="35" t="str">
        <f t="shared" si="79"/>
        <v/>
      </c>
      <c r="AZ91" s="35" t="str">
        <f t="shared" si="80"/>
        <v/>
      </c>
      <c r="BA91" s="35" t="str">
        <f t="shared" si="81"/>
        <v/>
      </c>
      <c r="BB91" s="35" t="str">
        <f t="shared" si="82"/>
        <v/>
      </c>
      <c r="BC91" s="35" t="str">
        <f t="shared" si="83"/>
        <v/>
      </c>
      <c r="BD91" s="35" t="str">
        <f t="shared" si="84"/>
        <v/>
      </c>
      <c r="BE91" s="35" t="str">
        <f t="shared" si="85"/>
        <v/>
      </c>
      <c r="BF91" s="35" t="str">
        <f t="shared" si="86"/>
        <v/>
      </c>
      <c r="BG91" s="35" t="str">
        <f t="shared" si="87"/>
        <v/>
      </c>
      <c r="BH91" s="35" t="str">
        <f t="shared" si="88"/>
        <v/>
      </c>
      <c r="BI91" s="35" t="str">
        <f t="shared" si="89"/>
        <v/>
      </c>
      <c r="BJ91" s="35" t="str">
        <f t="shared" si="90"/>
        <v/>
      </c>
      <c r="BK91" s="35" t="str">
        <f t="shared" si="91"/>
        <v/>
      </c>
      <c r="BL91" s="35" t="str">
        <f t="shared" si="92"/>
        <v/>
      </c>
      <c r="BM91" s="35" t="str">
        <f t="shared" si="93"/>
        <v/>
      </c>
      <c r="BP91" s="35" t="str">
        <f t="shared" si="105"/>
        <v/>
      </c>
      <c r="BQ91" s="35" t="str">
        <f t="shared" si="94"/>
        <v/>
      </c>
      <c r="BR91" s="35" t="str">
        <f t="shared" si="95"/>
        <v/>
      </c>
      <c r="BS91" s="35" t="str">
        <f t="shared" si="96"/>
        <v/>
      </c>
      <c r="BT91" s="35" t="str">
        <f t="shared" si="97"/>
        <v/>
      </c>
      <c r="BU91" s="35">
        <f t="shared" si="107"/>
        <v>20</v>
      </c>
      <c r="BV91" s="35" t="str">
        <f t="shared" si="98"/>
        <v/>
      </c>
      <c r="BW91" s="35" t="str">
        <f t="shared" si="99"/>
        <v/>
      </c>
      <c r="BX91" s="35" t="str">
        <f t="shared" si="100"/>
        <v/>
      </c>
      <c r="BY91" s="35" t="str">
        <f t="shared" si="101"/>
        <v/>
      </c>
      <c r="BZ91" s="35" t="str">
        <f t="shared" si="106"/>
        <v/>
      </c>
      <c r="CA91" s="35" t="str">
        <f t="shared" si="102"/>
        <v/>
      </c>
      <c r="CB91" s="35" t="str">
        <f t="shared" si="103"/>
        <v/>
      </c>
      <c r="CC91" s="35" t="str">
        <f t="shared" si="104"/>
        <v/>
      </c>
    </row>
    <row r="92" spans="1:81" ht="51" customHeight="1" outlineLevel="1" x14ac:dyDescent="0.2">
      <c r="A92" s="19"/>
      <c r="B92" s="5"/>
      <c r="C92" s="19"/>
      <c r="D92" s="5"/>
      <c r="E92" s="5"/>
      <c r="F92" s="5"/>
      <c r="G92" s="5"/>
      <c r="H92" s="5"/>
      <c r="I92" s="5"/>
      <c r="J92" s="5"/>
      <c r="K92" s="5"/>
      <c r="L92" s="47"/>
      <c r="M92" s="176" t="s">
        <v>847</v>
      </c>
      <c r="N92" s="18" t="s">
        <v>848</v>
      </c>
      <c r="O92" s="5"/>
      <c r="P92" s="5">
        <v>1</v>
      </c>
      <c r="Q92" s="5"/>
      <c r="R92" s="5"/>
      <c r="S92" s="5"/>
      <c r="T92" s="5"/>
      <c r="U92" s="5"/>
      <c r="V92" s="5"/>
      <c r="W92" s="77">
        <v>38</v>
      </c>
      <c r="X92" s="176" t="s">
        <v>501</v>
      </c>
      <c r="Y92" s="18" t="s">
        <v>389</v>
      </c>
      <c r="Z92" s="5"/>
      <c r="AA92" s="5">
        <v>2</v>
      </c>
      <c r="AB92" s="5" t="s">
        <v>446</v>
      </c>
      <c r="AC92" s="5"/>
      <c r="AD92" s="5">
        <v>15</v>
      </c>
      <c r="AE92" s="5"/>
      <c r="AF92" s="5">
        <v>80</v>
      </c>
      <c r="AG92" s="5"/>
      <c r="AH92" s="77"/>
      <c r="AI92" s="121"/>
      <c r="AJ92" s="35" t="str">
        <f t="shared" si="65"/>
        <v/>
      </c>
      <c r="AK92" s="35" t="str">
        <f t="shared" si="66"/>
        <v/>
      </c>
      <c r="AL92" s="35" t="str">
        <f t="shared" si="67"/>
        <v/>
      </c>
      <c r="AM92" s="35" t="str">
        <f t="shared" si="68"/>
        <v/>
      </c>
      <c r="AN92" s="35" t="str">
        <f t="shared" si="69"/>
        <v/>
      </c>
      <c r="AO92" s="35" t="str">
        <f t="shared" si="70"/>
        <v/>
      </c>
      <c r="AP92" s="35" t="str">
        <f t="shared" si="71"/>
        <v/>
      </c>
      <c r="AQ92" s="35" t="str">
        <f t="shared" si="72"/>
        <v/>
      </c>
      <c r="AR92" s="35" t="str">
        <f t="shared" si="73"/>
        <v/>
      </c>
      <c r="AS92" s="35" t="str">
        <f t="shared" si="76"/>
        <v/>
      </c>
      <c r="AT92" s="35" t="str">
        <f t="shared" si="74"/>
        <v/>
      </c>
      <c r="AU92" s="35" t="str">
        <f t="shared" si="77"/>
        <v/>
      </c>
      <c r="AV92" s="35" t="str">
        <f t="shared" si="78"/>
        <v/>
      </c>
      <c r="AW92" s="35" t="str">
        <f t="shared" si="79"/>
        <v/>
      </c>
      <c r="AZ92" s="35" t="str">
        <f t="shared" si="80"/>
        <v/>
      </c>
      <c r="BA92" s="35" t="str">
        <f t="shared" si="81"/>
        <v/>
      </c>
      <c r="BB92" s="35" t="str">
        <f t="shared" si="82"/>
        <v/>
      </c>
      <c r="BC92" s="35" t="str">
        <f t="shared" si="83"/>
        <v/>
      </c>
      <c r="BD92" s="35" t="str">
        <f t="shared" si="84"/>
        <v/>
      </c>
      <c r="BE92" s="35" t="str">
        <f t="shared" si="85"/>
        <v/>
      </c>
      <c r="BF92" s="35" t="str">
        <f t="shared" si="86"/>
        <v/>
      </c>
      <c r="BG92" s="35" t="str">
        <f t="shared" si="87"/>
        <v/>
      </c>
      <c r="BH92" s="35" t="str">
        <f t="shared" si="88"/>
        <v/>
      </c>
      <c r="BI92" s="35" t="str">
        <f t="shared" si="89"/>
        <v/>
      </c>
      <c r="BJ92" s="35" t="str">
        <f t="shared" si="90"/>
        <v/>
      </c>
      <c r="BK92" s="35" t="str">
        <f t="shared" si="91"/>
        <v/>
      </c>
      <c r="BL92" s="35" t="str">
        <f t="shared" si="92"/>
        <v/>
      </c>
      <c r="BM92" s="35" t="str">
        <f t="shared" si="93"/>
        <v/>
      </c>
      <c r="BP92" s="35" t="str">
        <f t="shared" si="105"/>
        <v/>
      </c>
      <c r="BQ92" s="35" t="str">
        <f t="shared" si="94"/>
        <v/>
      </c>
      <c r="BR92" s="35" t="str">
        <f t="shared" si="95"/>
        <v/>
      </c>
      <c r="BS92" s="35" t="str">
        <f t="shared" si="96"/>
        <v/>
      </c>
      <c r="BT92" s="35" t="str">
        <f t="shared" si="97"/>
        <v/>
      </c>
      <c r="BU92" s="35" t="str">
        <f t="shared" si="107"/>
        <v/>
      </c>
      <c r="BV92" s="35" t="str">
        <f t="shared" si="98"/>
        <v/>
      </c>
      <c r="BW92" s="35" t="str">
        <f t="shared" si="99"/>
        <v/>
      </c>
      <c r="BX92" s="35" t="str">
        <f t="shared" si="100"/>
        <v/>
      </c>
      <c r="BY92" s="35" t="str">
        <f t="shared" si="101"/>
        <v/>
      </c>
      <c r="BZ92" s="35">
        <f t="shared" si="106"/>
        <v>10</v>
      </c>
      <c r="CA92" s="35" t="str">
        <f t="shared" si="102"/>
        <v/>
      </c>
      <c r="CB92" s="35" t="str">
        <f t="shared" si="103"/>
        <v/>
      </c>
      <c r="CC92" s="35" t="str">
        <f t="shared" si="104"/>
        <v/>
      </c>
    </row>
    <row r="93" spans="1:81" ht="30" customHeight="1" outlineLevel="1" x14ac:dyDescent="0.2">
      <c r="A93" s="19"/>
      <c r="B93" s="5"/>
      <c r="C93" s="19"/>
      <c r="D93" s="5"/>
      <c r="E93" s="5"/>
      <c r="F93" s="5"/>
      <c r="G93" s="5"/>
      <c r="H93" s="5"/>
      <c r="I93" s="5"/>
      <c r="J93" s="5"/>
      <c r="K93" s="5"/>
      <c r="L93" s="47"/>
      <c r="M93" s="176" t="s">
        <v>849</v>
      </c>
      <c r="N93" s="18" t="s">
        <v>850</v>
      </c>
      <c r="O93" s="5"/>
      <c r="P93" s="5">
        <v>1</v>
      </c>
      <c r="Q93" s="5"/>
      <c r="R93" s="5"/>
      <c r="S93" s="5"/>
      <c r="T93" s="5"/>
      <c r="U93" s="5"/>
      <c r="V93" s="5"/>
      <c r="W93" s="77">
        <v>60</v>
      </c>
      <c r="X93" s="176" t="s">
        <v>502</v>
      </c>
      <c r="Y93" s="18" t="s">
        <v>448</v>
      </c>
      <c r="Z93" s="5"/>
      <c r="AA93" s="5">
        <v>1</v>
      </c>
      <c r="AB93" s="5" t="s">
        <v>447</v>
      </c>
      <c r="AC93" s="5"/>
      <c r="AD93" s="5">
        <v>3</v>
      </c>
      <c r="AE93" s="5"/>
      <c r="AF93" s="5">
        <v>36</v>
      </c>
      <c r="AG93" s="5"/>
      <c r="AH93" s="77"/>
      <c r="AI93" s="121"/>
      <c r="AJ93" s="35" t="str">
        <f t="shared" si="65"/>
        <v/>
      </c>
      <c r="AK93" s="35" t="str">
        <f t="shared" si="66"/>
        <v/>
      </c>
      <c r="AL93" s="35" t="str">
        <f t="shared" si="67"/>
        <v/>
      </c>
      <c r="AM93" s="35" t="str">
        <f t="shared" si="68"/>
        <v/>
      </c>
      <c r="AN93" s="35" t="str">
        <f t="shared" si="69"/>
        <v/>
      </c>
      <c r="AO93" s="35" t="str">
        <f t="shared" si="70"/>
        <v/>
      </c>
      <c r="AP93" s="35" t="str">
        <f t="shared" si="71"/>
        <v/>
      </c>
      <c r="AQ93" s="35" t="str">
        <f t="shared" si="72"/>
        <v/>
      </c>
      <c r="AR93" s="35" t="str">
        <f t="shared" si="73"/>
        <v/>
      </c>
      <c r="AS93" s="35" t="str">
        <f t="shared" si="76"/>
        <v/>
      </c>
      <c r="AT93" s="35" t="str">
        <f t="shared" si="74"/>
        <v/>
      </c>
      <c r="AU93" s="35" t="str">
        <f t="shared" si="77"/>
        <v/>
      </c>
      <c r="AV93" s="35" t="str">
        <f t="shared" si="78"/>
        <v/>
      </c>
      <c r="AW93" s="35" t="str">
        <f t="shared" si="79"/>
        <v/>
      </c>
      <c r="AZ93" s="35" t="str">
        <f t="shared" si="80"/>
        <v/>
      </c>
      <c r="BA93" s="35" t="str">
        <f t="shared" si="81"/>
        <v/>
      </c>
      <c r="BB93" s="35" t="str">
        <f t="shared" si="82"/>
        <v/>
      </c>
      <c r="BC93" s="35" t="str">
        <f t="shared" si="83"/>
        <v/>
      </c>
      <c r="BD93" s="35" t="str">
        <f t="shared" si="84"/>
        <v/>
      </c>
      <c r="BE93" s="35" t="str">
        <f t="shared" si="85"/>
        <v/>
      </c>
      <c r="BF93" s="35" t="str">
        <f t="shared" si="86"/>
        <v/>
      </c>
      <c r="BG93" s="35" t="str">
        <f t="shared" si="87"/>
        <v/>
      </c>
      <c r="BH93" s="35" t="str">
        <f t="shared" si="88"/>
        <v/>
      </c>
      <c r="BI93" s="35" t="str">
        <f t="shared" si="89"/>
        <v/>
      </c>
      <c r="BJ93" s="35" t="str">
        <f t="shared" si="90"/>
        <v/>
      </c>
      <c r="BK93" s="35" t="str">
        <f t="shared" si="91"/>
        <v/>
      </c>
      <c r="BL93" s="35" t="str">
        <f t="shared" si="92"/>
        <v/>
      </c>
      <c r="BM93" s="35" t="str">
        <f t="shared" si="93"/>
        <v/>
      </c>
      <c r="BP93" s="35" t="str">
        <f t="shared" si="105"/>
        <v/>
      </c>
      <c r="BQ93" s="35" t="str">
        <f t="shared" si="94"/>
        <v/>
      </c>
      <c r="BR93" s="35" t="str">
        <f t="shared" si="95"/>
        <v/>
      </c>
      <c r="BS93" s="35" t="str">
        <f t="shared" si="96"/>
        <v/>
      </c>
      <c r="BT93" s="35" t="str">
        <f t="shared" si="97"/>
        <v/>
      </c>
      <c r="BU93" s="35" t="str">
        <f t="shared" si="107"/>
        <v/>
      </c>
      <c r="BV93" s="35" t="str">
        <f t="shared" si="98"/>
        <v/>
      </c>
      <c r="BW93" s="35" t="str">
        <f t="shared" si="99"/>
        <v/>
      </c>
      <c r="BX93" s="35" t="str">
        <f t="shared" si="100"/>
        <v/>
      </c>
      <c r="BY93" s="35" t="str">
        <f t="shared" si="101"/>
        <v/>
      </c>
      <c r="BZ93" s="35">
        <f>IF(RIGHT(AB93,2)="A5",VALUE(LEFT(AB93,1)),"")</f>
        <v>6</v>
      </c>
      <c r="CA93" s="35" t="str">
        <f t="shared" si="102"/>
        <v/>
      </c>
      <c r="CB93" s="35" t="str">
        <f t="shared" si="103"/>
        <v/>
      </c>
      <c r="CC93" s="35" t="str">
        <f t="shared" si="104"/>
        <v/>
      </c>
    </row>
    <row r="94" spans="1:81" ht="57" customHeight="1" outlineLevel="1" x14ac:dyDescent="0.2">
      <c r="A94" s="19"/>
      <c r="B94" s="5"/>
      <c r="C94" s="19"/>
      <c r="D94" s="5"/>
      <c r="E94" s="5"/>
      <c r="F94" s="5"/>
      <c r="G94" s="5"/>
      <c r="H94" s="5"/>
      <c r="I94" s="5"/>
      <c r="J94" s="5"/>
      <c r="K94" s="5"/>
      <c r="L94" s="47"/>
      <c r="M94" s="176" t="s">
        <v>1009</v>
      </c>
      <c r="N94" s="19" t="s">
        <v>1011</v>
      </c>
      <c r="O94" s="5"/>
      <c r="P94" s="5"/>
      <c r="Q94" s="5"/>
      <c r="R94" s="5"/>
      <c r="S94" s="5"/>
      <c r="T94" s="5"/>
      <c r="U94" s="5"/>
      <c r="V94" s="5"/>
      <c r="W94" s="77"/>
      <c r="X94" s="176" t="s">
        <v>856</v>
      </c>
      <c r="Y94" s="18" t="s">
        <v>263</v>
      </c>
      <c r="Z94" s="5"/>
      <c r="AA94" s="5"/>
      <c r="AB94" s="5" t="s">
        <v>36</v>
      </c>
      <c r="AC94" s="5"/>
      <c r="AD94" s="5"/>
      <c r="AE94" s="5"/>
      <c r="AF94" s="5"/>
      <c r="AG94" s="5"/>
      <c r="AH94" s="77"/>
      <c r="AI94" s="121"/>
      <c r="AJ94" s="35" t="str">
        <f t="shared" si="65"/>
        <v/>
      </c>
      <c r="AK94" s="35" t="str">
        <f t="shared" si="66"/>
        <v/>
      </c>
      <c r="AL94" s="35" t="str">
        <f t="shared" si="67"/>
        <v/>
      </c>
      <c r="AM94" s="35" t="str">
        <f t="shared" si="68"/>
        <v/>
      </c>
      <c r="AN94" s="35" t="str">
        <f t="shared" si="69"/>
        <v/>
      </c>
      <c r="AO94" s="35" t="str">
        <f t="shared" si="70"/>
        <v/>
      </c>
      <c r="AP94" s="35" t="str">
        <f t="shared" si="71"/>
        <v/>
      </c>
      <c r="AQ94" s="35" t="str">
        <f t="shared" si="72"/>
        <v/>
      </c>
      <c r="AR94" s="35" t="str">
        <f t="shared" si="73"/>
        <v/>
      </c>
      <c r="AS94" s="35" t="str">
        <f t="shared" si="76"/>
        <v/>
      </c>
      <c r="AT94" s="35" t="str">
        <f t="shared" si="74"/>
        <v/>
      </c>
      <c r="AU94" s="35" t="str">
        <f t="shared" si="77"/>
        <v/>
      </c>
      <c r="AV94" s="35" t="str">
        <f t="shared" si="78"/>
        <v/>
      </c>
      <c r="AW94" s="35" t="str">
        <f t="shared" si="79"/>
        <v/>
      </c>
      <c r="AZ94" s="35" t="str">
        <f t="shared" si="80"/>
        <v/>
      </c>
      <c r="BA94" s="35" t="str">
        <f t="shared" si="81"/>
        <v/>
      </c>
      <c r="BB94" s="35" t="str">
        <f t="shared" si="82"/>
        <v/>
      </c>
      <c r="BC94" s="35" t="str">
        <f t="shared" si="83"/>
        <v/>
      </c>
      <c r="BD94" s="35" t="str">
        <f t="shared" si="84"/>
        <v/>
      </c>
      <c r="BE94" s="35" t="str">
        <f t="shared" si="85"/>
        <v/>
      </c>
      <c r="BF94" s="35" t="str">
        <f t="shared" si="86"/>
        <v/>
      </c>
      <c r="BG94" s="35" t="str">
        <f t="shared" si="87"/>
        <v/>
      </c>
      <c r="BH94" s="35" t="str">
        <f t="shared" si="88"/>
        <v/>
      </c>
      <c r="BI94" s="35" t="str">
        <f t="shared" si="89"/>
        <v/>
      </c>
      <c r="BJ94" s="35" t="str">
        <f t="shared" si="90"/>
        <v/>
      </c>
      <c r="BK94" s="35" t="str">
        <f t="shared" si="91"/>
        <v/>
      </c>
      <c r="BL94" s="35" t="str">
        <f t="shared" si="92"/>
        <v/>
      </c>
      <c r="BM94" s="35" t="str">
        <f t="shared" si="93"/>
        <v/>
      </c>
      <c r="BP94" s="35" t="str">
        <f t="shared" si="105"/>
        <v/>
      </c>
      <c r="BQ94" s="35" t="str">
        <f t="shared" si="94"/>
        <v/>
      </c>
      <c r="BR94" s="35" t="str">
        <f t="shared" si="95"/>
        <v/>
      </c>
      <c r="BS94" s="35" t="str">
        <f t="shared" si="96"/>
        <v/>
      </c>
      <c r="BT94" s="35" t="str">
        <f t="shared" si="97"/>
        <v/>
      </c>
      <c r="BU94" s="35" t="e">
        <f t="shared" si="107"/>
        <v>#VALUE!</v>
      </c>
      <c r="BV94" s="35" t="str">
        <f t="shared" si="98"/>
        <v/>
      </c>
      <c r="BW94" s="35" t="str">
        <f t="shared" si="99"/>
        <v/>
      </c>
      <c r="BX94" s="35" t="str">
        <f t="shared" si="100"/>
        <v/>
      </c>
      <c r="BY94" s="35" t="str">
        <f t="shared" si="101"/>
        <v/>
      </c>
      <c r="BZ94" s="35" t="str">
        <f t="shared" ref="BZ94:BZ113" si="108">IF(RIGHT(AB94,2)="A5",VALUE(LEFT(AB94,2)),"")</f>
        <v/>
      </c>
      <c r="CA94" s="35" t="str">
        <f t="shared" si="102"/>
        <v/>
      </c>
      <c r="CB94" s="35" t="str">
        <f t="shared" si="103"/>
        <v/>
      </c>
      <c r="CC94" s="35" t="str">
        <f t="shared" si="104"/>
        <v/>
      </c>
    </row>
    <row r="95" spans="1:81" ht="60" customHeight="1" outlineLevel="1" x14ac:dyDescent="0.2">
      <c r="A95" s="19"/>
      <c r="B95" s="5"/>
      <c r="C95" s="19"/>
      <c r="D95" s="5"/>
      <c r="E95" s="5"/>
      <c r="F95" s="5"/>
      <c r="G95" s="5"/>
      <c r="H95" s="5"/>
      <c r="I95" s="5"/>
      <c r="J95" s="5"/>
      <c r="K95" s="5"/>
      <c r="L95" s="47"/>
      <c r="M95" s="176" t="s">
        <v>1010</v>
      </c>
      <c r="N95" s="19" t="s">
        <v>1012</v>
      </c>
      <c r="O95" s="5"/>
      <c r="P95" s="5">
        <v>1</v>
      </c>
      <c r="Q95" s="5"/>
      <c r="R95" s="5"/>
      <c r="S95" s="5">
        <v>1</v>
      </c>
      <c r="T95" s="5"/>
      <c r="U95" s="5">
        <v>36</v>
      </c>
      <c r="V95" s="5"/>
      <c r="W95" s="77"/>
      <c r="X95" s="176" t="s">
        <v>857</v>
      </c>
      <c r="Y95" s="18" t="s">
        <v>855</v>
      </c>
      <c r="Z95" s="5"/>
      <c r="AA95" s="5"/>
      <c r="AB95" s="5" t="s">
        <v>30</v>
      </c>
      <c r="AC95" s="5"/>
      <c r="AD95" s="5"/>
      <c r="AE95" s="5"/>
      <c r="AF95" s="5"/>
      <c r="AG95" s="5"/>
      <c r="AH95" s="77"/>
      <c r="AI95" s="121"/>
      <c r="AJ95" s="35" t="str">
        <f t="shared" si="65"/>
        <v/>
      </c>
      <c r="AK95" s="35" t="str">
        <f t="shared" si="66"/>
        <v/>
      </c>
      <c r="AL95" s="35" t="str">
        <f t="shared" si="67"/>
        <v/>
      </c>
      <c r="AM95" s="35" t="str">
        <f t="shared" si="68"/>
        <v/>
      </c>
      <c r="AN95" s="35" t="str">
        <f t="shared" si="69"/>
        <v/>
      </c>
      <c r="AO95" s="35" t="str">
        <f t="shared" si="70"/>
        <v/>
      </c>
      <c r="AP95" s="35" t="str">
        <f t="shared" si="71"/>
        <v/>
      </c>
      <c r="AQ95" s="35" t="str">
        <f t="shared" si="72"/>
        <v/>
      </c>
      <c r="AR95" s="35" t="str">
        <f t="shared" si="73"/>
        <v/>
      </c>
      <c r="AS95" s="35" t="str">
        <f t="shared" si="76"/>
        <v/>
      </c>
      <c r="AT95" s="35" t="str">
        <f t="shared" si="74"/>
        <v/>
      </c>
      <c r="AU95" s="35" t="str">
        <f t="shared" si="77"/>
        <v/>
      </c>
      <c r="AV95" s="35" t="str">
        <f t="shared" si="78"/>
        <v/>
      </c>
      <c r="AW95" s="35" t="str">
        <f t="shared" si="79"/>
        <v/>
      </c>
      <c r="AZ95" s="35" t="str">
        <f t="shared" si="80"/>
        <v/>
      </c>
      <c r="BA95" s="35" t="str">
        <f t="shared" si="81"/>
        <v/>
      </c>
      <c r="BB95" s="35" t="str">
        <f t="shared" si="82"/>
        <v/>
      </c>
      <c r="BC95" s="35" t="str">
        <f t="shared" si="83"/>
        <v/>
      </c>
      <c r="BD95" s="35" t="str">
        <f t="shared" si="84"/>
        <v/>
      </c>
      <c r="BE95" s="35" t="str">
        <f t="shared" si="85"/>
        <v/>
      </c>
      <c r="BF95" s="35" t="str">
        <f t="shared" si="86"/>
        <v/>
      </c>
      <c r="BG95" s="35" t="str">
        <f t="shared" si="87"/>
        <v/>
      </c>
      <c r="BH95" s="35" t="str">
        <f t="shared" si="88"/>
        <v/>
      </c>
      <c r="BI95" s="35" t="str">
        <f t="shared" si="89"/>
        <v/>
      </c>
      <c r="BJ95" s="35" t="str">
        <f t="shared" si="90"/>
        <v/>
      </c>
      <c r="BK95" s="35" t="str">
        <f t="shared" si="91"/>
        <v/>
      </c>
      <c r="BL95" s="35" t="str">
        <f t="shared" si="92"/>
        <v/>
      </c>
      <c r="BM95" s="35" t="str">
        <f t="shared" si="93"/>
        <v/>
      </c>
      <c r="BP95" s="35" t="str">
        <f>IF(RIGHT(AB95,2)="A3",VALUE(LEFT(AB95,1)),"")</f>
        <v/>
      </c>
      <c r="BQ95" s="35" t="str">
        <f t="shared" si="94"/>
        <v/>
      </c>
      <c r="BR95" s="35" t="str">
        <f t="shared" si="95"/>
        <v/>
      </c>
      <c r="BS95" s="35" t="str">
        <f t="shared" si="96"/>
        <v/>
      </c>
      <c r="BT95" s="35" t="str">
        <f t="shared" si="97"/>
        <v/>
      </c>
      <c r="BU95" s="35">
        <f t="shared" si="107"/>
        <v>20</v>
      </c>
      <c r="BV95" s="35" t="str">
        <f t="shared" si="98"/>
        <v/>
      </c>
      <c r="BW95" s="35" t="str">
        <f t="shared" si="99"/>
        <v/>
      </c>
      <c r="BX95" s="35" t="str">
        <f t="shared" si="100"/>
        <v/>
      </c>
      <c r="BY95" s="35" t="str">
        <f t="shared" si="101"/>
        <v/>
      </c>
      <c r="BZ95" s="35" t="str">
        <f t="shared" si="108"/>
        <v/>
      </c>
      <c r="CA95" s="35" t="str">
        <f t="shared" si="102"/>
        <v/>
      </c>
      <c r="CB95" s="35" t="str">
        <f t="shared" si="103"/>
        <v/>
      </c>
      <c r="CC95" s="35" t="str">
        <f t="shared" si="104"/>
        <v/>
      </c>
    </row>
    <row r="96" spans="1:81" ht="50" customHeight="1" outlineLevel="1" x14ac:dyDescent="0.2">
      <c r="A96" s="19"/>
      <c r="B96" s="5"/>
      <c r="C96" s="19"/>
      <c r="D96" s="5"/>
      <c r="E96" s="5"/>
      <c r="F96" s="5"/>
      <c r="G96" s="5"/>
      <c r="H96" s="5"/>
      <c r="I96" s="5"/>
      <c r="J96" s="5"/>
      <c r="K96" s="5"/>
      <c r="L96" s="47"/>
      <c r="M96" s="76"/>
      <c r="N96" s="18"/>
      <c r="O96" s="5"/>
      <c r="P96" s="5"/>
      <c r="Q96" s="5"/>
      <c r="R96" s="5"/>
      <c r="S96" s="5"/>
      <c r="T96" s="5"/>
      <c r="U96" s="5"/>
      <c r="V96" s="5"/>
      <c r="W96" s="77"/>
      <c r="X96" s="176" t="s">
        <v>858</v>
      </c>
      <c r="Y96" s="19" t="s">
        <v>874</v>
      </c>
      <c r="Z96" s="5"/>
      <c r="AA96" s="5"/>
      <c r="AB96" s="5" t="s">
        <v>264</v>
      </c>
      <c r="AC96" s="5"/>
      <c r="AD96" s="5"/>
      <c r="AE96" s="5"/>
      <c r="AF96" s="5"/>
      <c r="AG96" s="5"/>
      <c r="AH96" s="77"/>
      <c r="AI96" s="121"/>
      <c r="AJ96" s="35" t="str">
        <f t="shared" si="65"/>
        <v/>
      </c>
      <c r="AK96" s="35" t="str">
        <f t="shared" si="66"/>
        <v/>
      </c>
      <c r="AL96" s="35" t="str">
        <f t="shared" si="67"/>
        <v/>
      </c>
      <c r="AM96" s="35" t="str">
        <f t="shared" si="68"/>
        <v/>
      </c>
      <c r="AN96" s="35" t="str">
        <f t="shared" si="69"/>
        <v/>
      </c>
      <c r="AO96" s="35" t="str">
        <f t="shared" si="70"/>
        <v/>
      </c>
      <c r="AP96" s="35" t="str">
        <f t="shared" si="71"/>
        <v/>
      </c>
      <c r="AQ96" s="35" t="str">
        <f t="shared" si="72"/>
        <v/>
      </c>
      <c r="AR96" s="35" t="str">
        <f t="shared" si="73"/>
        <v/>
      </c>
      <c r="AS96" s="35" t="str">
        <f t="shared" si="76"/>
        <v/>
      </c>
      <c r="AT96" s="35" t="str">
        <f t="shared" si="74"/>
        <v/>
      </c>
      <c r="AU96" s="35" t="str">
        <f t="shared" si="77"/>
        <v/>
      </c>
      <c r="AV96" s="35" t="str">
        <f t="shared" si="78"/>
        <v/>
      </c>
      <c r="AW96" s="35" t="str">
        <f t="shared" si="79"/>
        <v/>
      </c>
      <c r="AZ96" s="35" t="str">
        <f t="shared" si="80"/>
        <v/>
      </c>
      <c r="BA96" s="35" t="str">
        <f t="shared" si="81"/>
        <v/>
      </c>
      <c r="BB96" s="35" t="str">
        <f t="shared" si="82"/>
        <v/>
      </c>
      <c r="BC96" s="35" t="str">
        <f t="shared" si="83"/>
        <v/>
      </c>
      <c r="BD96" s="35" t="str">
        <f t="shared" si="84"/>
        <v/>
      </c>
      <c r="BE96" s="35" t="str">
        <f t="shared" si="85"/>
        <v/>
      </c>
      <c r="BF96" s="35" t="str">
        <f t="shared" si="86"/>
        <v/>
      </c>
      <c r="BG96" s="35" t="str">
        <f t="shared" si="87"/>
        <v/>
      </c>
      <c r="BH96" s="35" t="str">
        <f t="shared" si="88"/>
        <v/>
      </c>
      <c r="BI96" s="35" t="str">
        <f t="shared" si="89"/>
        <v/>
      </c>
      <c r="BJ96" s="35" t="str">
        <f t="shared" si="90"/>
        <v/>
      </c>
      <c r="BK96" s="35" t="str">
        <f t="shared" si="91"/>
        <v/>
      </c>
      <c r="BL96" s="35" t="str">
        <f t="shared" si="92"/>
        <v/>
      </c>
      <c r="BM96" s="35" t="str">
        <f t="shared" si="93"/>
        <v/>
      </c>
      <c r="BP96" s="35">
        <f>IF(RIGHT(AB96,2)="A3",VALUE(LEFT(AB96,2)),"")</f>
        <v>15</v>
      </c>
      <c r="BQ96" s="35" t="str">
        <f t="shared" si="94"/>
        <v/>
      </c>
      <c r="BR96" s="35" t="str">
        <f t="shared" si="95"/>
        <v/>
      </c>
      <c r="BS96" s="35" t="str">
        <f t="shared" si="96"/>
        <v/>
      </c>
      <c r="BT96" s="35" t="str">
        <f t="shared" si="97"/>
        <v/>
      </c>
      <c r="BU96" s="35" t="str">
        <f t="shared" si="107"/>
        <v/>
      </c>
      <c r="BV96" s="35" t="str">
        <f t="shared" si="98"/>
        <v/>
      </c>
      <c r="BW96" s="35" t="str">
        <f t="shared" si="99"/>
        <v/>
      </c>
      <c r="BX96" s="35" t="str">
        <f t="shared" si="100"/>
        <v/>
      </c>
      <c r="BY96" s="35" t="str">
        <f t="shared" si="101"/>
        <v/>
      </c>
      <c r="BZ96" s="35" t="str">
        <f t="shared" si="108"/>
        <v/>
      </c>
      <c r="CA96" s="35" t="str">
        <f t="shared" si="102"/>
        <v/>
      </c>
      <c r="CB96" s="35" t="str">
        <f t="shared" si="103"/>
        <v/>
      </c>
      <c r="CC96" s="35" t="str">
        <f t="shared" si="104"/>
        <v/>
      </c>
    </row>
    <row r="97" spans="1:81" ht="17" outlineLevel="1" x14ac:dyDescent="0.2">
      <c r="A97" s="19"/>
      <c r="B97" s="5"/>
      <c r="C97" s="19"/>
      <c r="D97" s="5"/>
      <c r="E97" s="5"/>
      <c r="F97" s="5"/>
      <c r="G97" s="5"/>
      <c r="H97" s="5"/>
      <c r="I97" s="5"/>
      <c r="J97" s="5"/>
      <c r="K97" s="5"/>
      <c r="L97" s="47"/>
      <c r="M97" s="76"/>
      <c r="N97" s="18"/>
      <c r="O97" s="5"/>
      <c r="P97" s="5"/>
      <c r="Q97" s="5"/>
      <c r="R97" s="5"/>
      <c r="S97" s="5"/>
      <c r="T97" s="5"/>
      <c r="U97" s="5"/>
      <c r="V97" s="5"/>
      <c r="W97" s="77"/>
      <c r="X97" s="176" t="s">
        <v>859</v>
      </c>
      <c r="Y97" s="19" t="s">
        <v>265</v>
      </c>
      <c r="Z97" s="5"/>
      <c r="AA97" s="5"/>
      <c r="AB97" s="5" t="s">
        <v>123</v>
      </c>
      <c r="AC97" s="5"/>
      <c r="AD97" s="5">
        <v>3</v>
      </c>
      <c r="AE97" s="5"/>
      <c r="AF97" s="5">
        <f>3*36</f>
        <v>108</v>
      </c>
      <c r="AG97" s="5">
        <v>11</v>
      </c>
      <c r="AH97" s="77"/>
      <c r="AI97" s="121"/>
      <c r="AJ97" s="35" t="str">
        <f t="shared" si="65"/>
        <v/>
      </c>
      <c r="AK97" s="35" t="str">
        <f t="shared" si="66"/>
        <v/>
      </c>
      <c r="AL97" s="35" t="str">
        <f t="shared" si="67"/>
        <v/>
      </c>
      <c r="AM97" s="35" t="str">
        <f t="shared" si="68"/>
        <v/>
      </c>
      <c r="AN97" s="35" t="str">
        <f t="shared" si="69"/>
        <v/>
      </c>
      <c r="AO97" s="35" t="str">
        <f t="shared" si="70"/>
        <v/>
      </c>
      <c r="AP97" s="35" t="str">
        <f t="shared" si="71"/>
        <v/>
      </c>
      <c r="AQ97" s="35" t="str">
        <f t="shared" si="72"/>
        <v/>
      </c>
      <c r="AR97" s="35" t="str">
        <f t="shared" si="73"/>
        <v/>
      </c>
      <c r="AS97" s="35" t="str">
        <f t="shared" si="76"/>
        <v/>
      </c>
      <c r="AT97" s="35" t="str">
        <f t="shared" si="74"/>
        <v/>
      </c>
      <c r="AU97" s="35" t="str">
        <f t="shared" si="77"/>
        <v/>
      </c>
      <c r="AV97" s="35" t="str">
        <f t="shared" si="78"/>
        <v/>
      </c>
      <c r="AW97" s="35" t="str">
        <f t="shared" si="79"/>
        <v/>
      </c>
      <c r="AZ97" s="35" t="str">
        <f t="shared" si="80"/>
        <v/>
      </c>
      <c r="BA97" s="35" t="str">
        <f t="shared" si="81"/>
        <v/>
      </c>
      <c r="BB97" s="35" t="str">
        <f t="shared" si="82"/>
        <v/>
      </c>
      <c r="BC97" s="35" t="str">
        <f t="shared" si="83"/>
        <v/>
      </c>
      <c r="BD97" s="35" t="str">
        <f t="shared" si="84"/>
        <v/>
      </c>
      <c r="BE97" s="35" t="str">
        <f t="shared" si="85"/>
        <v/>
      </c>
      <c r="BF97" s="35" t="str">
        <f t="shared" si="86"/>
        <v/>
      </c>
      <c r="BG97" s="35" t="str">
        <f t="shared" si="87"/>
        <v/>
      </c>
      <c r="BH97" s="35" t="str">
        <f t="shared" si="88"/>
        <v/>
      </c>
      <c r="BI97" s="35" t="str">
        <f t="shared" si="89"/>
        <v/>
      </c>
      <c r="BJ97" s="35" t="str">
        <f t="shared" si="90"/>
        <v/>
      </c>
      <c r="BK97" s="35" t="str">
        <f t="shared" si="91"/>
        <v/>
      </c>
      <c r="BL97" s="35" t="str">
        <f t="shared" si="92"/>
        <v/>
      </c>
      <c r="BM97" s="35" t="str">
        <f t="shared" si="93"/>
        <v/>
      </c>
      <c r="BP97" s="35">
        <f>IF(RIGHT(AB97,2)="A3",VALUE(LEFT(AB97,1)),"")</f>
        <v>5</v>
      </c>
      <c r="BQ97" s="35" t="str">
        <f t="shared" si="94"/>
        <v/>
      </c>
      <c r="BR97" s="35" t="str">
        <f t="shared" si="95"/>
        <v/>
      </c>
      <c r="BS97" s="35" t="str">
        <f t="shared" si="96"/>
        <v/>
      </c>
      <c r="BT97" s="35" t="str">
        <f t="shared" si="97"/>
        <v/>
      </c>
      <c r="BU97" s="35" t="str">
        <f t="shared" si="107"/>
        <v/>
      </c>
      <c r="BV97" s="35" t="str">
        <f t="shared" si="98"/>
        <v/>
      </c>
      <c r="BW97" s="35" t="str">
        <f t="shared" si="99"/>
        <v/>
      </c>
      <c r="BX97" s="35" t="str">
        <f t="shared" si="100"/>
        <v/>
      </c>
      <c r="BY97" s="35" t="str">
        <f t="shared" si="101"/>
        <v/>
      </c>
      <c r="BZ97" s="35" t="str">
        <f t="shared" si="108"/>
        <v/>
      </c>
      <c r="CA97" s="35" t="str">
        <f t="shared" si="102"/>
        <v/>
      </c>
      <c r="CB97" s="35" t="str">
        <f t="shared" si="103"/>
        <v/>
      </c>
      <c r="CC97" s="35" t="str">
        <f t="shared" si="104"/>
        <v/>
      </c>
    </row>
    <row r="98" spans="1:81" ht="17" outlineLevel="1" x14ac:dyDescent="0.2">
      <c r="A98" s="19"/>
      <c r="B98" s="5"/>
      <c r="C98" s="19"/>
      <c r="D98" s="5"/>
      <c r="E98" s="5"/>
      <c r="F98" s="5"/>
      <c r="G98" s="5"/>
      <c r="H98" s="5"/>
      <c r="I98" s="5"/>
      <c r="J98" s="5"/>
      <c r="K98" s="5"/>
      <c r="L98" s="47"/>
      <c r="M98" s="76"/>
      <c r="N98" s="18"/>
      <c r="O98" s="5"/>
      <c r="P98" s="5"/>
      <c r="Q98" s="5"/>
      <c r="R98" s="5"/>
      <c r="S98" s="5"/>
      <c r="T98" s="5"/>
      <c r="U98" s="5"/>
      <c r="V98" s="5"/>
      <c r="W98" s="77"/>
      <c r="X98" s="176" t="s">
        <v>860</v>
      </c>
      <c r="Y98" s="19" t="s">
        <v>266</v>
      </c>
      <c r="Z98" s="5"/>
      <c r="AA98" s="5"/>
      <c r="AB98" s="5"/>
      <c r="AC98" s="5"/>
      <c r="AD98" s="5"/>
      <c r="AE98" s="5"/>
      <c r="AF98" s="5"/>
      <c r="AG98" s="5">
        <v>10</v>
      </c>
      <c r="AH98" s="77"/>
      <c r="AI98" s="121"/>
      <c r="AJ98" s="35" t="str">
        <f t="shared" si="65"/>
        <v/>
      </c>
      <c r="AK98" s="35" t="str">
        <f t="shared" si="66"/>
        <v/>
      </c>
      <c r="AL98" s="35" t="str">
        <f t="shared" si="67"/>
        <v/>
      </c>
      <c r="AM98" s="35" t="str">
        <f t="shared" si="68"/>
        <v/>
      </c>
      <c r="AN98" s="35" t="str">
        <f t="shared" si="69"/>
        <v/>
      </c>
      <c r="AO98" s="35" t="str">
        <f t="shared" si="70"/>
        <v/>
      </c>
      <c r="AP98" s="35" t="str">
        <f t="shared" si="71"/>
        <v/>
      </c>
      <c r="AQ98" s="35" t="str">
        <f t="shared" si="72"/>
        <v/>
      </c>
      <c r="AR98" s="35" t="str">
        <f t="shared" si="73"/>
        <v/>
      </c>
      <c r="AS98" s="35" t="str">
        <f t="shared" si="76"/>
        <v/>
      </c>
      <c r="AT98" s="35" t="str">
        <f t="shared" si="74"/>
        <v/>
      </c>
      <c r="AU98" s="35" t="str">
        <f t="shared" si="77"/>
        <v/>
      </c>
      <c r="AV98" s="35" t="str">
        <f t="shared" si="78"/>
        <v/>
      </c>
      <c r="AW98" s="35" t="str">
        <f t="shared" si="79"/>
        <v/>
      </c>
      <c r="AZ98" s="35" t="str">
        <f t="shared" si="80"/>
        <v/>
      </c>
      <c r="BA98" s="35" t="str">
        <f t="shared" si="81"/>
        <v/>
      </c>
      <c r="BB98" s="35" t="str">
        <f t="shared" si="82"/>
        <v/>
      </c>
      <c r="BC98" s="35" t="str">
        <f t="shared" si="83"/>
        <v/>
      </c>
      <c r="BD98" s="35" t="str">
        <f t="shared" si="84"/>
        <v/>
      </c>
      <c r="BE98" s="35" t="str">
        <f t="shared" si="85"/>
        <v/>
      </c>
      <c r="BF98" s="35" t="str">
        <f t="shared" si="86"/>
        <v/>
      </c>
      <c r="BG98" s="35" t="str">
        <f t="shared" si="87"/>
        <v/>
      </c>
      <c r="BH98" s="35" t="str">
        <f t="shared" si="88"/>
        <v/>
      </c>
      <c r="BI98" s="35" t="str">
        <f t="shared" si="89"/>
        <v/>
      </c>
      <c r="BJ98" s="35" t="str">
        <f t="shared" si="90"/>
        <v/>
      </c>
      <c r="BK98" s="35" t="str">
        <f t="shared" si="91"/>
        <v/>
      </c>
      <c r="BL98" s="35" t="str">
        <f t="shared" si="92"/>
        <v/>
      </c>
      <c r="BM98" s="35" t="str">
        <f t="shared" si="93"/>
        <v/>
      </c>
      <c r="BP98" s="35" t="str">
        <f t="shared" ref="BP98:BP113" si="109">IF(RIGHT(AB98,2)="A3",VALUE(LEFT(AB98,2)),"")</f>
        <v/>
      </c>
      <c r="BQ98" s="35" t="str">
        <f t="shared" si="94"/>
        <v/>
      </c>
      <c r="BR98" s="35" t="str">
        <f t="shared" si="95"/>
        <v/>
      </c>
      <c r="BS98" s="35" t="str">
        <f t="shared" si="96"/>
        <v/>
      </c>
      <c r="BT98" s="35" t="str">
        <f t="shared" si="97"/>
        <v/>
      </c>
      <c r="BU98" s="35" t="str">
        <f t="shared" si="107"/>
        <v/>
      </c>
      <c r="BV98" s="35" t="str">
        <f t="shared" si="98"/>
        <v/>
      </c>
      <c r="BW98" s="35" t="str">
        <f t="shared" si="99"/>
        <v/>
      </c>
      <c r="BX98" s="35" t="str">
        <f t="shared" si="100"/>
        <v/>
      </c>
      <c r="BY98" s="35" t="str">
        <f t="shared" si="101"/>
        <v/>
      </c>
      <c r="BZ98" s="35" t="str">
        <f t="shared" si="108"/>
        <v/>
      </c>
      <c r="CA98" s="35" t="str">
        <f t="shared" si="102"/>
        <v/>
      </c>
      <c r="CB98" s="35" t="str">
        <f t="shared" si="103"/>
        <v/>
      </c>
      <c r="CC98" s="35" t="str">
        <f t="shared" si="104"/>
        <v/>
      </c>
    </row>
    <row r="99" spans="1:81" ht="17" outlineLevel="1" x14ac:dyDescent="0.2">
      <c r="A99" s="19"/>
      <c r="B99" s="5"/>
      <c r="C99" s="19"/>
      <c r="D99" s="5"/>
      <c r="E99" s="5"/>
      <c r="F99" s="5"/>
      <c r="G99" s="5"/>
      <c r="H99" s="5"/>
      <c r="I99" s="5"/>
      <c r="J99" s="5"/>
      <c r="K99" s="5"/>
      <c r="L99" s="47"/>
      <c r="M99" s="76"/>
      <c r="N99" s="18"/>
      <c r="O99" s="5"/>
      <c r="P99" s="5"/>
      <c r="Q99" s="5"/>
      <c r="R99" s="5"/>
      <c r="S99" s="5"/>
      <c r="T99" s="5"/>
      <c r="U99" s="5"/>
      <c r="V99" s="5"/>
      <c r="W99" s="77"/>
      <c r="X99" s="176" t="s">
        <v>861</v>
      </c>
      <c r="Y99" s="19"/>
      <c r="Z99" s="5"/>
      <c r="AA99" s="5"/>
      <c r="AB99" s="5"/>
      <c r="AC99" s="5"/>
      <c r="AD99" s="5"/>
      <c r="AE99" s="5"/>
      <c r="AF99" s="5"/>
      <c r="AG99" s="5">
        <v>5</v>
      </c>
      <c r="AH99" s="77"/>
      <c r="AI99" s="121"/>
      <c r="AJ99" s="35" t="str">
        <f t="shared" si="65"/>
        <v/>
      </c>
      <c r="AK99" s="35" t="str">
        <f t="shared" si="66"/>
        <v/>
      </c>
      <c r="AL99" s="35" t="str">
        <f t="shared" si="67"/>
        <v/>
      </c>
      <c r="AM99" s="35" t="str">
        <f t="shared" si="68"/>
        <v/>
      </c>
      <c r="AN99" s="35" t="str">
        <f t="shared" si="69"/>
        <v/>
      </c>
      <c r="AO99" s="35" t="str">
        <f t="shared" si="70"/>
        <v/>
      </c>
      <c r="AP99" s="35" t="str">
        <f t="shared" si="71"/>
        <v/>
      </c>
      <c r="AQ99" s="35" t="str">
        <f t="shared" si="72"/>
        <v/>
      </c>
      <c r="AR99" s="35" t="str">
        <f t="shared" si="73"/>
        <v/>
      </c>
      <c r="AS99" s="35" t="str">
        <f t="shared" si="76"/>
        <v/>
      </c>
      <c r="AT99" s="35" t="str">
        <f t="shared" si="74"/>
        <v/>
      </c>
      <c r="AU99" s="35" t="str">
        <f t="shared" si="77"/>
        <v/>
      </c>
      <c r="AV99" s="35" t="str">
        <f t="shared" si="78"/>
        <v/>
      </c>
      <c r="AW99" s="35" t="str">
        <f t="shared" si="79"/>
        <v/>
      </c>
      <c r="AZ99" s="35" t="str">
        <f t="shared" si="80"/>
        <v/>
      </c>
      <c r="BA99" s="35" t="str">
        <f t="shared" si="81"/>
        <v/>
      </c>
      <c r="BB99" s="35" t="str">
        <f t="shared" si="82"/>
        <v/>
      </c>
      <c r="BC99" s="35" t="str">
        <f t="shared" si="83"/>
        <v/>
      </c>
      <c r="BD99" s="35" t="str">
        <f t="shared" si="84"/>
        <v/>
      </c>
      <c r="BE99" s="35" t="str">
        <f t="shared" si="85"/>
        <v/>
      </c>
      <c r="BF99" s="35" t="str">
        <f t="shared" si="86"/>
        <v/>
      </c>
      <c r="BG99" s="35" t="str">
        <f t="shared" si="87"/>
        <v/>
      </c>
      <c r="BH99" s="35" t="str">
        <f t="shared" si="88"/>
        <v/>
      </c>
      <c r="BI99" s="35" t="str">
        <f t="shared" si="89"/>
        <v/>
      </c>
      <c r="BJ99" s="35" t="str">
        <f t="shared" si="90"/>
        <v/>
      </c>
      <c r="BK99" s="35" t="str">
        <f t="shared" si="91"/>
        <v/>
      </c>
      <c r="BL99" s="35" t="str">
        <f t="shared" si="92"/>
        <v/>
      </c>
      <c r="BM99" s="35" t="str">
        <f t="shared" si="93"/>
        <v/>
      </c>
      <c r="BP99" s="35" t="str">
        <f t="shared" si="109"/>
        <v/>
      </c>
      <c r="BQ99" s="35" t="str">
        <f t="shared" si="94"/>
        <v/>
      </c>
      <c r="BR99" s="35" t="str">
        <f t="shared" si="95"/>
        <v/>
      </c>
      <c r="BS99" s="35" t="str">
        <f t="shared" si="96"/>
        <v/>
      </c>
      <c r="BT99" s="35" t="str">
        <f t="shared" si="97"/>
        <v/>
      </c>
      <c r="BU99" s="35" t="str">
        <f t="shared" si="107"/>
        <v/>
      </c>
      <c r="BV99" s="35" t="str">
        <f t="shared" si="98"/>
        <v/>
      </c>
      <c r="BW99" s="35" t="str">
        <f t="shared" si="99"/>
        <v/>
      </c>
      <c r="BX99" s="35" t="str">
        <f t="shared" si="100"/>
        <v/>
      </c>
      <c r="BY99" s="35" t="str">
        <f t="shared" si="101"/>
        <v/>
      </c>
      <c r="BZ99" s="35" t="str">
        <f t="shared" si="108"/>
        <v/>
      </c>
      <c r="CA99" s="35" t="str">
        <f t="shared" si="102"/>
        <v/>
      </c>
      <c r="CB99" s="35" t="str">
        <f t="shared" si="103"/>
        <v/>
      </c>
      <c r="CC99" s="35" t="str">
        <f t="shared" si="104"/>
        <v/>
      </c>
    </row>
    <row r="100" spans="1:81" ht="47" customHeight="1" outlineLevel="1" x14ac:dyDescent="0.2">
      <c r="A100" s="19"/>
      <c r="B100" s="5"/>
      <c r="C100" s="19"/>
      <c r="D100" s="5"/>
      <c r="E100" s="5"/>
      <c r="F100" s="5"/>
      <c r="G100" s="5"/>
      <c r="H100" s="5"/>
      <c r="I100" s="5"/>
      <c r="J100" s="5"/>
      <c r="K100" s="5"/>
      <c r="L100" s="47"/>
      <c r="M100" s="76"/>
      <c r="N100" s="18"/>
      <c r="O100" s="5"/>
      <c r="P100" s="5"/>
      <c r="Q100" s="5"/>
      <c r="R100" s="5"/>
      <c r="S100" s="5"/>
      <c r="T100" s="5"/>
      <c r="U100" s="5"/>
      <c r="V100" s="5"/>
      <c r="W100" s="77"/>
      <c r="X100" s="176" t="s">
        <v>862</v>
      </c>
      <c r="Y100" s="19" t="s">
        <v>267</v>
      </c>
      <c r="Z100" s="5"/>
      <c r="AA100" s="5"/>
      <c r="AB100" s="5"/>
      <c r="AC100" s="5"/>
      <c r="AD100" s="5"/>
      <c r="AE100" s="5"/>
      <c r="AF100" s="5"/>
      <c r="AG100" s="5"/>
      <c r="AH100" s="77"/>
      <c r="AI100" s="121"/>
      <c r="AJ100" s="35" t="str">
        <f t="shared" si="65"/>
        <v/>
      </c>
      <c r="AK100" s="35" t="str">
        <f t="shared" si="66"/>
        <v/>
      </c>
      <c r="AL100" s="35" t="str">
        <f t="shared" si="67"/>
        <v/>
      </c>
      <c r="AM100" s="35" t="str">
        <f t="shared" si="68"/>
        <v/>
      </c>
      <c r="AN100" s="35" t="str">
        <f t="shared" si="69"/>
        <v/>
      </c>
      <c r="AO100" s="35" t="str">
        <f t="shared" si="70"/>
        <v/>
      </c>
      <c r="AP100" s="35" t="str">
        <f t="shared" si="71"/>
        <v/>
      </c>
      <c r="AQ100" s="35" t="str">
        <f t="shared" si="72"/>
        <v/>
      </c>
      <c r="AR100" s="35" t="str">
        <f t="shared" si="73"/>
        <v/>
      </c>
      <c r="AS100" s="35" t="str">
        <f t="shared" si="76"/>
        <v/>
      </c>
      <c r="AT100" s="35" t="str">
        <f t="shared" si="74"/>
        <v/>
      </c>
      <c r="AU100" s="35" t="str">
        <f t="shared" si="77"/>
        <v/>
      </c>
      <c r="AV100" s="35" t="str">
        <f t="shared" si="78"/>
        <v/>
      </c>
      <c r="AW100" s="35" t="str">
        <f t="shared" si="79"/>
        <v/>
      </c>
      <c r="AZ100" s="35" t="str">
        <f t="shared" si="80"/>
        <v/>
      </c>
      <c r="BA100" s="35" t="str">
        <f t="shared" si="81"/>
        <v/>
      </c>
      <c r="BB100" s="35" t="str">
        <f t="shared" si="82"/>
        <v/>
      </c>
      <c r="BC100" s="35" t="str">
        <f t="shared" si="83"/>
        <v/>
      </c>
      <c r="BD100" s="35" t="str">
        <f t="shared" si="84"/>
        <v/>
      </c>
      <c r="BE100" s="35" t="str">
        <f t="shared" si="85"/>
        <v/>
      </c>
      <c r="BF100" s="35" t="str">
        <f t="shared" si="86"/>
        <v/>
      </c>
      <c r="BG100" s="35" t="str">
        <f t="shared" si="87"/>
        <v/>
      </c>
      <c r="BH100" s="35" t="str">
        <f t="shared" si="88"/>
        <v/>
      </c>
      <c r="BI100" s="35" t="str">
        <f t="shared" si="89"/>
        <v/>
      </c>
      <c r="BJ100" s="35" t="str">
        <f t="shared" si="90"/>
        <v/>
      </c>
      <c r="BK100" s="35" t="str">
        <f t="shared" si="91"/>
        <v/>
      </c>
      <c r="BL100" s="35" t="str">
        <f t="shared" si="92"/>
        <v/>
      </c>
      <c r="BM100" s="35" t="str">
        <f t="shared" si="93"/>
        <v/>
      </c>
      <c r="BP100" s="35" t="str">
        <f t="shared" si="109"/>
        <v/>
      </c>
      <c r="BQ100" s="35" t="str">
        <f t="shared" si="94"/>
        <v/>
      </c>
      <c r="BR100" s="35" t="str">
        <f t="shared" si="95"/>
        <v/>
      </c>
      <c r="BS100" s="35" t="str">
        <f t="shared" si="96"/>
        <v/>
      </c>
      <c r="BT100" s="35" t="str">
        <f t="shared" si="97"/>
        <v/>
      </c>
      <c r="BU100" s="35" t="str">
        <f t="shared" si="107"/>
        <v/>
      </c>
      <c r="BV100" s="35" t="str">
        <f t="shared" si="98"/>
        <v/>
      </c>
      <c r="BW100" s="35" t="str">
        <f t="shared" si="99"/>
        <v/>
      </c>
      <c r="BX100" s="35" t="str">
        <f t="shared" si="100"/>
        <v/>
      </c>
      <c r="BY100" s="35" t="str">
        <f t="shared" si="101"/>
        <v/>
      </c>
      <c r="BZ100" s="35" t="str">
        <f t="shared" si="108"/>
        <v/>
      </c>
      <c r="CA100" s="35" t="str">
        <f t="shared" si="102"/>
        <v/>
      </c>
      <c r="CB100" s="35" t="str">
        <f t="shared" si="103"/>
        <v/>
      </c>
      <c r="CC100" s="35" t="str">
        <f t="shared" si="104"/>
        <v/>
      </c>
    </row>
    <row r="101" spans="1:81" ht="17" outlineLevel="1" x14ac:dyDescent="0.2">
      <c r="A101" s="19"/>
      <c r="B101" s="5"/>
      <c r="C101" s="19"/>
      <c r="D101" s="5"/>
      <c r="E101" s="5"/>
      <c r="F101" s="5"/>
      <c r="G101" s="5"/>
      <c r="H101" s="5"/>
      <c r="I101" s="5"/>
      <c r="J101" s="5"/>
      <c r="K101" s="5"/>
      <c r="L101" s="47"/>
      <c r="M101" s="76"/>
      <c r="N101" s="18"/>
      <c r="O101" s="5"/>
      <c r="P101" s="5"/>
      <c r="Q101" s="5"/>
      <c r="R101" s="5"/>
      <c r="S101" s="5"/>
      <c r="T101" s="5"/>
      <c r="U101" s="5"/>
      <c r="V101" s="5"/>
      <c r="W101" s="77"/>
      <c r="X101" s="176" t="s">
        <v>863</v>
      </c>
      <c r="Y101" s="19" t="s">
        <v>269</v>
      </c>
      <c r="Z101" s="5"/>
      <c r="AA101" s="5"/>
      <c r="AB101" s="5"/>
      <c r="AC101" s="5" t="s">
        <v>268</v>
      </c>
      <c r="AD101" s="5"/>
      <c r="AE101" s="5"/>
      <c r="AF101" s="5"/>
      <c r="AG101" s="5">
        <v>50</v>
      </c>
      <c r="AH101" s="77"/>
      <c r="AI101" s="121"/>
      <c r="AJ101" s="35" t="str">
        <f t="shared" si="65"/>
        <v/>
      </c>
      <c r="AK101" s="35" t="str">
        <f t="shared" si="66"/>
        <v/>
      </c>
      <c r="AL101" s="35" t="str">
        <f t="shared" si="67"/>
        <v/>
      </c>
      <c r="AM101" s="35" t="str">
        <f t="shared" si="68"/>
        <v/>
      </c>
      <c r="AN101" s="35" t="str">
        <f t="shared" si="69"/>
        <v/>
      </c>
      <c r="AO101" s="35" t="str">
        <f t="shared" si="70"/>
        <v/>
      </c>
      <c r="AP101" s="35" t="str">
        <f t="shared" si="71"/>
        <v/>
      </c>
      <c r="AQ101" s="35" t="str">
        <f t="shared" si="72"/>
        <v/>
      </c>
      <c r="AR101" s="35" t="str">
        <f t="shared" si="73"/>
        <v/>
      </c>
      <c r="AS101" s="35" t="str">
        <f t="shared" si="76"/>
        <v/>
      </c>
      <c r="AT101" s="35" t="str">
        <f t="shared" si="74"/>
        <v/>
      </c>
      <c r="AU101" s="35" t="str">
        <f t="shared" si="77"/>
        <v/>
      </c>
      <c r="AV101" s="35" t="str">
        <f t="shared" si="78"/>
        <v/>
      </c>
      <c r="AW101" s="35" t="str">
        <f t="shared" si="79"/>
        <v/>
      </c>
      <c r="AZ101" s="35" t="str">
        <f t="shared" si="80"/>
        <v/>
      </c>
      <c r="BA101" s="35" t="str">
        <f t="shared" si="81"/>
        <v/>
      </c>
      <c r="BB101" s="35" t="str">
        <f t="shared" si="82"/>
        <v/>
      </c>
      <c r="BC101" s="35" t="str">
        <f t="shared" si="83"/>
        <v/>
      </c>
      <c r="BD101" s="35" t="str">
        <f t="shared" si="84"/>
        <v/>
      </c>
      <c r="BE101" s="35" t="str">
        <f t="shared" si="85"/>
        <v/>
      </c>
      <c r="BF101" s="35" t="str">
        <f t="shared" si="86"/>
        <v/>
      </c>
      <c r="BG101" s="35" t="str">
        <f t="shared" si="87"/>
        <v/>
      </c>
      <c r="BH101" s="35" t="str">
        <f t="shared" si="88"/>
        <v/>
      </c>
      <c r="BI101" s="35" t="str">
        <f t="shared" si="89"/>
        <v/>
      </c>
      <c r="BJ101" s="35" t="str">
        <f t="shared" si="90"/>
        <v/>
      </c>
      <c r="BK101" s="35" t="str">
        <f t="shared" si="91"/>
        <v/>
      </c>
      <c r="BL101" s="35" t="str">
        <f t="shared" si="92"/>
        <v/>
      </c>
      <c r="BM101" s="35" t="str">
        <f t="shared" si="93"/>
        <v/>
      </c>
      <c r="BP101" s="35" t="str">
        <f t="shared" si="109"/>
        <v/>
      </c>
      <c r="BQ101" s="35" t="str">
        <f t="shared" si="94"/>
        <v/>
      </c>
      <c r="BR101" s="35" t="str">
        <f t="shared" si="95"/>
        <v/>
      </c>
      <c r="BS101" s="35" t="str">
        <f t="shared" si="96"/>
        <v/>
      </c>
      <c r="BT101" s="35" t="str">
        <f t="shared" si="97"/>
        <v/>
      </c>
      <c r="BU101" s="35" t="str">
        <f t="shared" si="107"/>
        <v/>
      </c>
      <c r="BV101" s="35" t="str">
        <f t="shared" si="98"/>
        <v/>
      </c>
      <c r="BW101" s="35" t="str">
        <f t="shared" si="99"/>
        <v/>
      </c>
      <c r="BX101" s="35" t="str">
        <f t="shared" si="100"/>
        <v/>
      </c>
      <c r="BY101" s="35" t="str">
        <f t="shared" si="101"/>
        <v/>
      </c>
      <c r="BZ101" s="35" t="str">
        <f t="shared" si="108"/>
        <v/>
      </c>
      <c r="CA101" s="35" t="str">
        <f t="shared" si="102"/>
        <v/>
      </c>
      <c r="CB101" s="35" t="str">
        <f t="shared" si="103"/>
        <v/>
      </c>
      <c r="CC101" s="35" t="str">
        <f t="shared" si="104"/>
        <v/>
      </c>
    </row>
    <row r="102" spans="1:81" ht="48" customHeight="1" outlineLevel="1" x14ac:dyDescent="0.2">
      <c r="A102" s="19"/>
      <c r="B102" s="5"/>
      <c r="C102" s="19"/>
      <c r="D102" s="5"/>
      <c r="E102" s="5"/>
      <c r="F102" s="5"/>
      <c r="G102" s="5"/>
      <c r="H102" s="5"/>
      <c r="I102" s="5"/>
      <c r="J102" s="5"/>
      <c r="K102" s="5"/>
      <c r="L102" s="47"/>
      <c r="M102" s="76"/>
      <c r="N102" s="18"/>
      <c r="O102" s="5"/>
      <c r="P102" s="5"/>
      <c r="Q102" s="5"/>
      <c r="R102" s="5"/>
      <c r="S102" s="5"/>
      <c r="T102" s="5"/>
      <c r="U102" s="5"/>
      <c r="V102" s="5"/>
      <c r="W102" s="77"/>
      <c r="X102" s="176" t="s">
        <v>864</v>
      </c>
      <c r="Y102" s="19" t="s">
        <v>475</v>
      </c>
      <c r="Z102" s="5"/>
      <c r="AA102" s="5"/>
      <c r="AB102" s="5"/>
      <c r="AC102" s="5"/>
      <c r="AD102" s="5">
        <v>35</v>
      </c>
      <c r="AE102" s="5"/>
      <c r="AF102" s="5">
        <f>30*36</f>
        <v>1080</v>
      </c>
      <c r="AG102" s="5">
        <f>4*20</f>
        <v>80</v>
      </c>
      <c r="AH102" s="77"/>
      <c r="AI102" s="121"/>
      <c r="AJ102" s="35" t="str">
        <f t="shared" si="65"/>
        <v/>
      </c>
      <c r="AK102" s="35" t="str">
        <f t="shared" si="66"/>
        <v/>
      </c>
      <c r="AL102" s="35" t="str">
        <f t="shared" si="67"/>
        <v/>
      </c>
      <c r="AM102" s="35" t="str">
        <f t="shared" si="68"/>
        <v/>
      </c>
      <c r="AN102" s="35" t="str">
        <f t="shared" si="69"/>
        <v/>
      </c>
      <c r="AO102" s="35" t="str">
        <f t="shared" si="70"/>
        <v/>
      </c>
      <c r="AP102" s="35" t="str">
        <f t="shared" si="71"/>
        <v/>
      </c>
      <c r="AQ102" s="35" t="str">
        <f t="shared" si="72"/>
        <v/>
      </c>
      <c r="AR102" s="35" t="str">
        <f t="shared" si="73"/>
        <v/>
      </c>
      <c r="AS102" s="35" t="str">
        <f t="shared" si="76"/>
        <v/>
      </c>
      <c r="AT102" s="35" t="str">
        <f t="shared" si="74"/>
        <v/>
      </c>
      <c r="AU102" s="35" t="str">
        <f t="shared" si="77"/>
        <v/>
      </c>
      <c r="AV102" s="35" t="str">
        <f t="shared" si="78"/>
        <v/>
      </c>
      <c r="AW102" s="35" t="str">
        <f t="shared" si="79"/>
        <v/>
      </c>
      <c r="AZ102" s="35" t="str">
        <f t="shared" si="80"/>
        <v/>
      </c>
      <c r="BA102" s="35" t="str">
        <f t="shared" si="81"/>
        <v/>
      </c>
      <c r="BB102" s="35" t="str">
        <f t="shared" si="82"/>
        <v/>
      </c>
      <c r="BC102" s="35" t="str">
        <f t="shared" si="83"/>
        <v/>
      </c>
      <c r="BD102" s="35" t="str">
        <f t="shared" si="84"/>
        <v/>
      </c>
      <c r="BE102" s="35" t="str">
        <f t="shared" si="85"/>
        <v/>
      </c>
      <c r="BF102" s="35" t="str">
        <f t="shared" si="86"/>
        <v/>
      </c>
      <c r="BG102" s="35" t="str">
        <f t="shared" si="87"/>
        <v/>
      </c>
      <c r="BH102" s="35" t="str">
        <f t="shared" si="88"/>
        <v/>
      </c>
      <c r="BI102" s="35" t="str">
        <f t="shared" si="89"/>
        <v/>
      </c>
      <c r="BJ102" s="35" t="str">
        <f t="shared" si="90"/>
        <v/>
      </c>
      <c r="BK102" s="35" t="str">
        <f t="shared" si="91"/>
        <v/>
      </c>
      <c r="BL102" s="35" t="str">
        <f t="shared" si="92"/>
        <v/>
      </c>
      <c r="BM102" s="35" t="str">
        <f t="shared" si="93"/>
        <v/>
      </c>
      <c r="BP102" s="35" t="str">
        <f t="shared" si="109"/>
        <v/>
      </c>
      <c r="BQ102" s="35" t="str">
        <f t="shared" si="94"/>
        <v/>
      </c>
      <c r="BR102" s="35" t="str">
        <f t="shared" si="95"/>
        <v/>
      </c>
      <c r="BS102" s="35" t="str">
        <f t="shared" si="96"/>
        <v/>
      </c>
      <c r="BT102" s="35" t="str">
        <f t="shared" si="97"/>
        <v/>
      </c>
      <c r="BU102" s="35" t="str">
        <f t="shared" si="107"/>
        <v/>
      </c>
      <c r="BV102" s="35" t="str">
        <f t="shared" si="98"/>
        <v/>
      </c>
      <c r="BW102" s="35" t="str">
        <f t="shared" si="99"/>
        <v/>
      </c>
      <c r="BX102" s="35" t="str">
        <f t="shared" si="100"/>
        <v/>
      </c>
      <c r="BY102" s="35" t="str">
        <f t="shared" si="101"/>
        <v/>
      </c>
      <c r="BZ102" s="35" t="str">
        <f t="shared" si="108"/>
        <v/>
      </c>
      <c r="CA102" s="35" t="str">
        <f t="shared" si="102"/>
        <v/>
      </c>
      <c r="CB102" s="35" t="str">
        <f t="shared" si="103"/>
        <v/>
      </c>
      <c r="CC102" s="35" t="str">
        <f t="shared" si="104"/>
        <v/>
      </c>
    </row>
    <row r="103" spans="1:81" ht="51" customHeight="1" outlineLevel="1" x14ac:dyDescent="0.2">
      <c r="A103" s="19"/>
      <c r="B103" s="5"/>
      <c r="C103" s="19"/>
      <c r="D103" s="5"/>
      <c r="E103" s="5"/>
      <c r="F103" s="5"/>
      <c r="G103" s="5"/>
      <c r="H103" s="5"/>
      <c r="I103" s="5"/>
      <c r="J103" s="5"/>
      <c r="K103" s="5"/>
      <c r="L103" s="47"/>
      <c r="M103" s="76"/>
      <c r="N103" s="18"/>
      <c r="O103" s="5"/>
      <c r="P103" s="5"/>
      <c r="Q103" s="5"/>
      <c r="R103" s="5"/>
      <c r="S103" s="5"/>
      <c r="T103" s="5"/>
      <c r="U103" s="5"/>
      <c r="V103" s="5"/>
      <c r="W103" s="77"/>
      <c r="X103" s="176" t="s">
        <v>865</v>
      </c>
      <c r="Y103" s="18" t="s">
        <v>270</v>
      </c>
      <c r="Z103" s="5"/>
      <c r="AA103" s="5">
        <v>1</v>
      </c>
      <c r="AB103" s="5" t="s">
        <v>868</v>
      </c>
      <c r="AC103" s="5"/>
      <c r="AD103" s="5">
        <v>4</v>
      </c>
      <c r="AE103" s="5"/>
      <c r="AF103" s="5">
        <f>AD103*36</f>
        <v>144</v>
      </c>
      <c r="AG103" s="5"/>
      <c r="AH103" s="77"/>
      <c r="AI103" s="121"/>
      <c r="AJ103" s="35" t="str">
        <f t="shared" si="65"/>
        <v/>
      </c>
      <c r="AK103" s="35" t="str">
        <f t="shared" si="66"/>
        <v/>
      </c>
      <c r="AL103" s="35" t="str">
        <f t="shared" si="67"/>
        <v/>
      </c>
      <c r="AM103" s="35" t="str">
        <f t="shared" si="68"/>
        <v/>
      </c>
      <c r="AN103" s="35" t="str">
        <f t="shared" si="69"/>
        <v/>
      </c>
      <c r="AO103" s="35" t="str">
        <f t="shared" si="70"/>
        <v/>
      </c>
      <c r="AP103" s="35" t="str">
        <f t="shared" si="71"/>
        <v/>
      </c>
      <c r="AQ103" s="35" t="str">
        <f t="shared" si="72"/>
        <v/>
      </c>
      <c r="AR103" s="35" t="str">
        <f t="shared" si="73"/>
        <v/>
      </c>
      <c r="AS103" s="35" t="str">
        <f t="shared" si="76"/>
        <v/>
      </c>
      <c r="AT103" s="35" t="str">
        <f t="shared" si="74"/>
        <v/>
      </c>
      <c r="AU103" s="35" t="str">
        <f t="shared" si="77"/>
        <v/>
      </c>
      <c r="AV103" s="35" t="str">
        <f t="shared" si="78"/>
        <v/>
      </c>
      <c r="AW103" s="35" t="str">
        <f t="shared" si="79"/>
        <v/>
      </c>
      <c r="AZ103" s="35" t="str">
        <f t="shared" si="80"/>
        <v/>
      </c>
      <c r="BA103" s="35" t="str">
        <f t="shared" si="81"/>
        <v/>
      </c>
      <c r="BB103" s="35" t="str">
        <f t="shared" si="82"/>
        <v/>
      </c>
      <c r="BC103" s="35" t="str">
        <f t="shared" si="83"/>
        <v/>
      </c>
      <c r="BD103" s="35" t="str">
        <f t="shared" si="84"/>
        <v/>
      </c>
      <c r="BE103" s="35" t="str">
        <f t="shared" si="85"/>
        <v/>
      </c>
      <c r="BF103" s="35" t="str">
        <f t="shared" si="86"/>
        <v/>
      </c>
      <c r="BG103" s="35" t="str">
        <f t="shared" si="87"/>
        <v/>
      </c>
      <c r="BH103" s="35" t="str">
        <f t="shared" si="88"/>
        <v/>
      </c>
      <c r="BI103" s="35" t="str">
        <f t="shared" si="89"/>
        <v/>
      </c>
      <c r="BJ103" s="35" t="str">
        <f t="shared" si="90"/>
        <v/>
      </c>
      <c r="BK103" s="35" t="str">
        <f t="shared" si="91"/>
        <v/>
      </c>
      <c r="BL103" s="35" t="str">
        <f t="shared" si="92"/>
        <v/>
      </c>
      <c r="BM103" s="35" t="str">
        <f t="shared" si="93"/>
        <v/>
      </c>
      <c r="BP103" s="35" t="str">
        <f t="shared" si="109"/>
        <v/>
      </c>
      <c r="BQ103" s="35" t="str">
        <f t="shared" si="94"/>
        <v/>
      </c>
      <c r="BR103" s="35" t="str">
        <f t="shared" si="95"/>
        <v/>
      </c>
      <c r="BS103" s="35" t="str">
        <f t="shared" si="96"/>
        <v/>
      </c>
      <c r="BT103" s="35" t="str">
        <f t="shared" si="97"/>
        <v/>
      </c>
      <c r="BU103" s="35">
        <f t="shared" si="107"/>
        <v>17</v>
      </c>
      <c r="BV103" s="35" t="str">
        <f t="shared" si="98"/>
        <v/>
      </c>
      <c r="BW103" s="35" t="str">
        <f t="shared" si="99"/>
        <v/>
      </c>
      <c r="BX103" s="35" t="str">
        <f t="shared" si="100"/>
        <v/>
      </c>
      <c r="BY103" s="35" t="str">
        <f t="shared" si="101"/>
        <v/>
      </c>
      <c r="BZ103" s="35" t="str">
        <f t="shared" si="108"/>
        <v/>
      </c>
      <c r="CA103" s="35" t="str">
        <f t="shared" si="102"/>
        <v/>
      </c>
      <c r="CB103" s="35" t="str">
        <f t="shared" si="103"/>
        <v/>
      </c>
      <c r="CC103" s="35" t="str">
        <f t="shared" si="104"/>
        <v/>
      </c>
    </row>
    <row r="104" spans="1:81" ht="17" outlineLevel="1" x14ac:dyDescent="0.2">
      <c r="A104" s="19"/>
      <c r="B104" s="5"/>
      <c r="C104" s="19"/>
      <c r="D104" s="5"/>
      <c r="E104" s="5"/>
      <c r="F104" s="5"/>
      <c r="G104" s="5"/>
      <c r="H104" s="5"/>
      <c r="I104" s="5"/>
      <c r="J104" s="5"/>
      <c r="K104" s="5"/>
      <c r="L104" s="47"/>
      <c r="M104" s="76"/>
      <c r="N104" s="18"/>
      <c r="O104" s="5"/>
      <c r="P104" s="5"/>
      <c r="Q104" s="5"/>
      <c r="R104" s="5"/>
      <c r="S104" s="5"/>
      <c r="T104" s="5"/>
      <c r="U104" s="5"/>
      <c r="V104" s="5"/>
      <c r="W104" s="77"/>
      <c r="X104" s="176" t="s">
        <v>866</v>
      </c>
      <c r="Y104" s="18" t="s">
        <v>271</v>
      </c>
      <c r="Z104" s="5"/>
      <c r="AA104" s="5"/>
      <c r="AB104" s="5" t="s">
        <v>30</v>
      </c>
      <c r="AC104" s="5"/>
      <c r="AD104" s="5">
        <v>4</v>
      </c>
      <c r="AE104" s="5" t="s">
        <v>198</v>
      </c>
      <c r="AF104" s="5">
        <f>2*36</f>
        <v>72</v>
      </c>
      <c r="AG104" s="5"/>
      <c r="AH104" s="77"/>
      <c r="AI104" s="121"/>
      <c r="AJ104" s="35" t="str">
        <f t="shared" si="65"/>
        <v/>
      </c>
      <c r="AK104" s="35" t="str">
        <f t="shared" si="66"/>
        <v/>
      </c>
      <c r="AL104" s="35" t="str">
        <f t="shared" si="67"/>
        <v/>
      </c>
      <c r="AM104" s="35" t="str">
        <f t="shared" si="68"/>
        <v/>
      </c>
      <c r="AN104" s="35" t="str">
        <f t="shared" si="69"/>
        <v/>
      </c>
      <c r="AO104" s="35" t="str">
        <f t="shared" si="70"/>
        <v/>
      </c>
      <c r="AP104" s="35" t="str">
        <f t="shared" si="71"/>
        <v/>
      </c>
      <c r="AQ104" s="35" t="str">
        <f t="shared" si="72"/>
        <v/>
      </c>
      <c r="AR104" s="35" t="str">
        <f t="shared" si="73"/>
        <v/>
      </c>
      <c r="AS104" s="35" t="str">
        <f t="shared" si="76"/>
        <v/>
      </c>
      <c r="AT104" s="35" t="str">
        <f t="shared" si="74"/>
        <v/>
      </c>
      <c r="AU104" s="35" t="str">
        <f t="shared" si="77"/>
        <v/>
      </c>
      <c r="AV104" s="35" t="str">
        <f t="shared" si="78"/>
        <v/>
      </c>
      <c r="AW104" s="35" t="str">
        <f t="shared" si="79"/>
        <v/>
      </c>
      <c r="AZ104" s="35" t="str">
        <f t="shared" si="80"/>
        <v/>
      </c>
      <c r="BA104" s="35" t="str">
        <f t="shared" si="81"/>
        <v/>
      </c>
      <c r="BB104" s="35" t="str">
        <f t="shared" si="82"/>
        <v/>
      </c>
      <c r="BC104" s="35" t="str">
        <f t="shared" si="83"/>
        <v/>
      </c>
      <c r="BD104" s="35" t="str">
        <f t="shared" si="84"/>
        <v/>
      </c>
      <c r="BE104" s="35" t="str">
        <f t="shared" si="85"/>
        <v/>
      </c>
      <c r="BF104" s="35" t="str">
        <f t="shared" si="86"/>
        <v/>
      </c>
      <c r="BG104" s="35" t="str">
        <f t="shared" si="87"/>
        <v/>
      </c>
      <c r="BH104" s="35" t="str">
        <f t="shared" si="88"/>
        <v/>
      </c>
      <c r="BI104" s="35" t="str">
        <f t="shared" si="89"/>
        <v/>
      </c>
      <c r="BJ104" s="35" t="str">
        <f t="shared" si="90"/>
        <v/>
      </c>
      <c r="BK104" s="35" t="str">
        <f t="shared" si="91"/>
        <v/>
      </c>
      <c r="BL104" s="35" t="str">
        <f t="shared" si="92"/>
        <v/>
      </c>
      <c r="BM104" s="35" t="str">
        <f t="shared" si="93"/>
        <v/>
      </c>
      <c r="BP104" s="35" t="str">
        <f t="shared" si="109"/>
        <v/>
      </c>
      <c r="BQ104" s="35" t="str">
        <f t="shared" si="94"/>
        <v/>
      </c>
      <c r="BR104" s="35" t="str">
        <f t="shared" si="95"/>
        <v/>
      </c>
      <c r="BS104" s="35" t="str">
        <f t="shared" si="96"/>
        <v/>
      </c>
      <c r="BT104" s="35" t="str">
        <f t="shared" si="97"/>
        <v/>
      </c>
      <c r="BU104" s="35">
        <f t="shared" si="107"/>
        <v>20</v>
      </c>
      <c r="BV104" s="35" t="str">
        <f t="shared" si="98"/>
        <v/>
      </c>
      <c r="BW104" s="35" t="str">
        <f t="shared" si="99"/>
        <v/>
      </c>
      <c r="BX104" s="35" t="str">
        <f t="shared" si="100"/>
        <v/>
      </c>
      <c r="BY104" s="35" t="str">
        <f t="shared" si="101"/>
        <v/>
      </c>
      <c r="BZ104" s="35" t="str">
        <f t="shared" si="108"/>
        <v/>
      </c>
      <c r="CA104" s="35" t="str">
        <f t="shared" si="102"/>
        <v/>
      </c>
      <c r="CB104" s="35" t="str">
        <f t="shared" si="103"/>
        <v/>
      </c>
      <c r="CC104" s="35" t="str">
        <f t="shared" si="104"/>
        <v/>
      </c>
    </row>
    <row r="105" spans="1:81" ht="17" outlineLevel="1" x14ac:dyDescent="0.2">
      <c r="A105" s="19"/>
      <c r="B105" s="5"/>
      <c r="C105" s="19"/>
      <c r="D105" s="5"/>
      <c r="E105" s="5"/>
      <c r="F105" s="5"/>
      <c r="G105" s="5"/>
      <c r="H105" s="5"/>
      <c r="I105" s="5"/>
      <c r="J105" s="5"/>
      <c r="K105" s="5"/>
      <c r="L105" s="47"/>
      <c r="M105" s="76"/>
      <c r="N105" s="18"/>
      <c r="O105" s="5"/>
      <c r="P105" s="5"/>
      <c r="Q105" s="5"/>
      <c r="R105" s="5"/>
      <c r="S105" s="5"/>
      <c r="T105" s="5"/>
      <c r="U105" s="5"/>
      <c r="V105" s="5"/>
      <c r="W105" s="77"/>
      <c r="X105" s="176" t="s">
        <v>867</v>
      </c>
      <c r="Y105" s="187" t="s">
        <v>476</v>
      </c>
      <c r="Z105" s="5"/>
      <c r="AA105" s="5"/>
      <c r="AB105" s="5"/>
      <c r="AC105" s="5"/>
      <c r="AD105" s="5">
        <v>1</v>
      </c>
      <c r="AE105" s="5"/>
      <c r="AF105" s="5">
        <v>36</v>
      </c>
      <c r="AG105" s="5"/>
      <c r="AH105" s="77"/>
      <c r="AI105" s="121"/>
      <c r="AJ105" s="35" t="str">
        <f t="shared" si="65"/>
        <v/>
      </c>
      <c r="AK105" s="35" t="str">
        <f t="shared" si="66"/>
        <v/>
      </c>
      <c r="AL105" s="35" t="str">
        <f t="shared" si="67"/>
        <v/>
      </c>
      <c r="AM105" s="35" t="str">
        <f t="shared" si="68"/>
        <v/>
      </c>
      <c r="AN105" s="35" t="str">
        <f t="shared" si="69"/>
        <v/>
      </c>
      <c r="AO105" s="35" t="str">
        <f t="shared" si="70"/>
        <v/>
      </c>
      <c r="AP105" s="35" t="str">
        <f t="shared" si="71"/>
        <v/>
      </c>
      <c r="AQ105" s="35" t="str">
        <f t="shared" si="72"/>
        <v/>
      </c>
      <c r="AR105" s="35" t="str">
        <f t="shared" si="73"/>
        <v/>
      </c>
      <c r="AS105" s="35" t="str">
        <f t="shared" si="76"/>
        <v/>
      </c>
      <c r="AT105" s="35" t="str">
        <f t="shared" si="74"/>
        <v/>
      </c>
      <c r="AU105" s="35" t="str">
        <f t="shared" si="77"/>
        <v/>
      </c>
      <c r="AV105" s="35" t="str">
        <f t="shared" si="78"/>
        <v/>
      </c>
      <c r="AW105" s="35" t="str">
        <f t="shared" si="79"/>
        <v/>
      </c>
      <c r="AZ105" s="35" t="str">
        <f t="shared" si="80"/>
        <v/>
      </c>
      <c r="BA105" s="35" t="str">
        <f t="shared" si="81"/>
        <v/>
      </c>
      <c r="BB105" s="35" t="str">
        <f t="shared" si="82"/>
        <v/>
      </c>
      <c r="BC105" s="35" t="str">
        <f t="shared" si="83"/>
        <v/>
      </c>
      <c r="BD105" s="35" t="str">
        <f t="shared" si="84"/>
        <v/>
      </c>
      <c r="BE105" s="35" t="str">
        <f t="shared" si="85"/>
        <v/>
      </c>
      <c r="BF105" s="35" t="str">
        <f t="shared" si="86"/>
        <v/>
      </c>
      <c r="BG105" s="35" t="str">
        <f t="shared" si="87"/>
        <v/>
      </c>
      <c r="BH105" s="35" t="str">
        <f t="shared" si="88"/>
        <v/>
      </c>
      <c r="BI105" s="35" t="str">
        <f t="shared" si="89"/>
        <v/>
      </c>
      <c r="BJ105" s="35" t="str">
        <f t="shared" si="90"/>
        <v/>
      </c>
      <c r="BK105" s="35" t="str">
        <f t="shared" si="91"/>
        <v/>
      </c>
      <c r="BL105" s="35" t="str">
        <f t="shared" si="92"/>
        <v/>
      </c>
      <c r="BM105" s="35" t="str">
        <f t="shared" si="93"/>
        <v/>
      </c>
      <c r="BP105" s="35" t="str">
        <f t="shared" si="109"/>
        <v/>
      </c>
      <c r="BQ105" s="35" t="str">
        <f t="shared" si="94"/>
        <v/>
      </c>
      <c r="BR105" s="35" t="str">
        <f t="shared" si="95"/>
        <v/>
      </c>
      <c r="BS105" s="35" t="str">
        <f t="shared" si="96"/>
        <v/>
      </c>
      <c r="BT105" s="35" t="str">
        <f t="shared" si="97"/>
        <v/>
      </c>
      <c r="BU105" s="35" t="str">
        <f t="shared" si="107"/>
        <v/>
      </c>
      <c r="BV105" s="35" t="str">
        <f t="shared" si="98"/>
        <v/>
      </c>
      <c r="BW105" s="35" t="str">
        <f t="shared" si="99"/>
        <v/>
      </c>
      <c r="BX105" s="35" t="str">
        <f t="shared" si="100"/>
        <v/>
      </c>
      <c r="BY105" s="35" t="str">
        <f t="shared" si="101"/>
        <v/>
      </c>
      <c r="BZ105" s="35" t="str">
        <f t="shared" si="108"/>
        <v/>
      </c>
      <c r="CA105" s="35" t="str">
        <f t="shared" si="102"/>
        <v/>
      </c>
      <c r="CB105" s="35" t="str">
        <f t="shared" si="103"/>
        <v/>
      </c>
      <c r="CC105" s="35" t="str">
        <f t="shared" si="104"/>
        <v/>
      </c>
    </row>
    <row r="106" spans="1:81" ht="44.25" customHeight="1" outlineLevel="1" x14ac:dyDescent="0.2">
      <c r="A106" s="19"/>
      <c r="B106" s="5"/>
      <c r="C106" s="19"/>
      <c r="D106" s="5"/>
      <c r="E106" s="5"/>
      <c r="F106" s="5"/>
      <c r="G106" s="5"/>
      <c r="H106" s="5"/>
      <c r="I106" s="5"/>
      <c r="J106" s="5"/>
      <c r="K106" s="5"/>
      <c r="L106" s="47"/>
      <c r="M106" s="76"/>
      <c r="N106" s="18"/>
      <c r="O106" s="5"/>
      <c r="P106" s="5"/>
      <c r="Q106" s="5"/>
      <c r="R106" s="5"/>
      <c r="S106" s="5"/>
      <c r="T106" s="5"/>
      <c r="U106" s="5"/>
      <c r="V106" s="5"/>
      <c r="W106" s="77"/>
      <c r="X106" s="176" t="s">
        <v>870</v>
      </c>
      <c r="Y106" s="18" t="s">
        <v>523</v>
      </c>
      <c r="Z106" s="5"/>
      <c r="AA106" s="5">
        <v>1</v>
      </c>
      <c r="AB106" s="5"/>
      <c r="AC106" s="5"/>
      <c r="AD106" s="5">
        <v>10</v>
      </c>
      <c r="AE106" s="5"/>
      <c r="AF106" s="5">
        <f>9*40</f>
        <v>360</v>
      </c>
      <c r="AG106" s="5"/>
      <c r="AH106" s="77">
        <v>120</v>
      </c>
      <c r="AI106" s="121"/>
      <c r="AJ106" s="35" t="str">
        <f t="shared" si="65"/>
        <v/>
      </c>
      <c r="AK106" s="35" t="str">
        <f t="shared" si="66"/>
        <v/>
      </c>
      <c r="AL106" s="35" t="str">
        <f t="shared" si="67"/>
        <v/>
      </c>
      <c r="AM106" s="35" t="str">
        <f t="shared" si="68"/>
        <v/>
      </c>
      <c r="AN106" s="35" t="str">
        <f t="shared" si="69"/>
        <v/>
      </c>
      <c r="AO106" s="35" t="str">
        <f t="shared" si="70"/>
        <v/>
      </c>
      <c r="AP106" s="35" t="str">
        <f t="shared" si="71"/>
        <v/>
      </c>
      <c r="AQ106" s="35" t="str">
        <f t="shared" si="72"/>
        <v/>
      </c>
      <c r="AR106" s="35" t="str">
        <f t="shared" si="73"/>
        <v/>
      </c>
      <c r="AS106" s="35" t="str">
        <f t="shared" si="76"/>
        <v/>
      </c>
      <c r="AT106" s="35" t="str">
        <f t="shared" si="74"/>
        <v/>
      </c>
      <c r="AU106" s="35" t="str">
        <f t="shared" si="77"/>
        <v/>
      </c>
      <c r="AV106" s="35" t="str">
        <f t="shared" si="78"/>
        <v/>
      </c>
      <c r="AW106" s="35" t="str">
        <f t="shared" si="79"/>
        <v/>
      </c>
      <c r="AZ106" s="35" t="str">
        <f t="shared" si="80"/>
        <v/>
      </c>
      <c r="BA106" s="35" t="str">
        <f t="shared" si="81"/>
        <v/>
      </c>
      <c r="BB106" s="35" t="str">
        <f t="shared" si="82"/>
        <v/>
      </c>
      <c r="BC106" s="35" t="str">
        <f t="shared" si="83"/>
        <v/>
      </c>
      <c r="BD106" s="35" t="str">
        <f t="shared" si="84"/>
        <v/>
      </c>
      <c r="BE106" s="35" t="str">
        <f t="shared" si="85"/>
        <v/>
      </c>
      <c r="BF106" s="35" t="str">
        <f t="shared" si="86"/>
        <v/>
      </c>
      <c r="BG106" s="35" t="str">
        <f t="shared" si="87"/>
        <v/>
      </c>
      <c r="BH106" s="35" t="str">
        <f t="shared" si="88"/>
        <v/>
      </c>
      <c r="BI106" s="35" t="str">
        <f t="shared" si="89"/>
        <v/>
      </c>
      <c r="BJ106" s="35" t="str">
        <f t="shared" si="90"/>
        <v/>
      </c>
      <c r="BK106" s="35" t="str">
        <f t="shared" si="91"/>
        <v/>
      </c>
      <c r="BL106" s="35" t="str">
        <f t="shared" si="92"/>
        <v/>
      </c>
      <c r="BM106" s="35" t="str">
        <f t="shared" si="93"/>
        <v/>
      </c>
      <c r="BP106" s="35" t="str">
        <f t="shared" si="109"/>
        <v/>
      </c>
      <c r="BQ106" s="35" t="str">
        <f t="shared" si="94"/>
        <v/>
      </c>
      <c r="BR106" s="35" t="str">
        <f t="shared" si="95"/>
        <v/>
      </c>
      <c r="BS106" s="35" t="str">
        <f t="shared" si="96"/>
        <v/>
      </c>
      <c r="BT106" s="35" t="str">
        <f t="shared" si="97"/>
        <v/>
      </c>
      <c r="BU106" s="35" t="str">
        <f t="shared" si="107"/>
        <v/>
      </c>
      <c r="BV106" s="35" t="str">
        <f t="shared" si="98"/>
        <v/>
      </c>
      <c r="BW106" s="35" t="str">
        <f t="shared" si="99"/>
        <v/>
      </c>
      <c r="BX106" s="35" t="str">
        <f t="shared" si="100"/>
        <v/>
      </c>
      <c r="BY106" s="35" t="str">
        <f t="shared" si="101"/>
        <v/>
      </c>
      <c r="BZ106" s="35" t="str">
        <f t="shared" si="108"/>
        <v/>
      </c>
      <c r="CA106" s="35" t="str">
        <f t="shared" si="102"/>
        <v/>
      </c>
      <c r="CB106" s="35" t="str">
        <f t="shared" si="103"/>
        <v/>
      </c>
      <c r="CC106" s="35" t="str">
        <f t="shared" si="104"/>
        <v/>
      </c>
    </row>
    <row r="107" spans="1:81" ht="17" outlineLevel="1" x14ac:dyDescent="0.2">
      <c r="A107" s="19"/>
      <c r="B107" s="5"/>
      <c r="C107" s="19"/>
      <c r="D107" s="5"/>
      <c r="E107" s="5"/>
      <c r="F107" s="5"/>
      <c r="G107" s="5"/>
      <c r="H107" s="5"/>
      <c r="I107" s="5"/>
      <c r="J107" s="5"/>
      <c r="K107" s="5"/>
      <c r="L107" s="47"/>
      <c r="M107" s="76"/>
      <c r="N107" s="18"/>
      <c r="O107" s="5"/>
      <c r="P107" s="5"/>
      <c r="Q107" s="5"/>
      <c r="R107" s="5"/>
      <c r="S107" s="5"/>
      <c r="T107" s="5"/>
      <c r="U107" s="5"/>
      <c r="V107" s="5"/>
      <c r="W107" s="77"/>
      <c r="X107" s="176" t="s">
        <v>871</v>
      </c>
      <c r="Y107" s="19" t="s">
        <v>873</v>
      </c>
      <c r="Z107" s="5"/>
      <c r="AA107" s="5">
        <v>1</v>
      </c>
      <c r="AB107" s="5"/>
      <c r="AC107" s="5"/>
      <c r="AD107" s="5"/>
      <c r="AE107" s="5"/>
      <c r="AF107" s="5"/>
      <c r="AG107" s="5"/>
      <c r="AH107" s="77">
        <v>200</v>
      </c>
      <c r="AI107" s="121"/>
      <c r="AJ107" s="35" t="str">
        <f t="shared" ref="AJ107:AJ138" si="110">IF(RIGHT(F107,2)="A3",VALUE(LEFT(F107,2)),"")</f>
        <v/>
      </c>
      <c r="AK107" s="35" t="str">
        <f t="shared" ref="AK107:AK138" si="111">IF(RIGHT(G107,2)="A3",VALUE(LEFT(G107,2)),"")</f>
        <v/>
      </c>
      <c r="AL107" s="35" t="str">
        <f t="shared" ref="AL107:AL138" si="112">IF(RIGHT(H107,2)="A3",VALUE(LEFT(H107,2)),"")</f>
        <v/>
      </c>
      <c r="AM107" s="35" t="str">
        <f t="shared" ref="AM107:AM138" si="113">IF(RIGHT(I107,2)="A3",VALUE(LEFT(I107,2)),"")</f>
        <v/>
      </c>
      <c r="AN107" s="35" t="str">
        <f t="shared" ref="AN107:AN138" si="114">IF(RIGHT(J107,2)="A4",LEFT(J107,2),"")</f>
        <v/>
      </c>
      <c r="AO107" s="35" t="str">
        <f t="shared" si="70"/>
        <v/>
      </c>
      <c r="AP107" s="35" t="str">
        <f t="shared" si="71"/>
        <v/>
      </c>
      <c r="AQ107" s="35" t="str">
        <f t="shared" si="72"/>
        <v/>
      </c>
      <c r="AR107" s="35" t="str">
        <f t="shared" si="73"/>
        <v/>
      </c>
      <c r="AS107" s="35" t="str">
        <f t="shared" si="76"/>
        <v/>
      </c>
      <c r="AT107" s="35" t="str">
        <f t="shared" ref="AT107:AT138" si="115">IF(RIGHT(F107,2)="A5",VALUE(LEFT(F107,2)),"")</f>
        <v/>
      </c>
      <c r="AU107" s="35" t="str">
        <f t="shared" si="77"/>
        <v/>
      </c>
      <c r="AV107" s="35" t="str">
        <f t="shared" si="78"/>
        <v/>
      </c>
      <c r="AW107" s="35" t="str">
        <f t="shared" si="79"/>
        <v/>
      </c>
      <c r="AZ107" s="35" t="str">
        <f t="shared" si="80"/>
        <v/>
      </c>
      <c r="BA107" s="35" t="str">
        <f t="shared" si="81"/>
        <v/>
      </c>
      <c r="BB107" s="35" t="str">
        <f t="shared" si="82"/>
        <v/>
      </c>
      <c r="BC107" s="35" t="str">
        <f t="shared" si="83"/>
        <v/>
      </c>
      <c r="BD107" s="35" t="str">
        <f t="shared" si="84"/>
        <v/>
      </c>
      <c r="BE107" s="35" t="str">
        <f t="shared" si="85"/>
        <v/>
      </c>
      <c r="BF107" s="35" t="str">
        <f t="shared" si="86"/>
        <v/>
      </c>
      <c r="BG107" s="35" t="str">
        <f t="shared" si="87"/>
        <v/>
      </c>
      <c r="BH107" s="35" t="str">
        <f t="shared" si="88"/>
        <v/>
      </c>
      <c r="BI107" s="35" t="str">
        <f t="shared" si="89"/>
        <v/>
      </c>
      <c r="BJ107" s="35" t="str">
        <f t="shared" si="90"/>
        <v/>
      </c>
      <c r="BK107" s="35" t="str">
        <f t="shared" si="91"/>
        <v/>
      </c>
      <c r="BL107" s="35" t="str">
        <f t="shared" si="92"/>
        <v/>
      </c>
      <c r="BM107" s="35" t="str">
        <f t="shared" si="93"/>
        <v/>
      </c>
      <c r="BP107" s="35" t="str">
        <f t="shared" si="109"/>
        <v/>
      </c>
      <c r="BQ107" s="35" t="str">
        <f t="shared" si="94"/>
        <v/>
      </c>
      <c r="BR107" s="35" t="str">
        <f t="shared" si="95"/>
        <v/>
      </c>
      <c r="BS107" s="35" t="str">
        <f t="shared" si="96"/>
        <v/>
      </c>
      <c r="BT107" s="35" t="str">
        <f t="shared" si="97"/>
        <v/>
      </c>
      <c r="BU107" s="35" t="str">
        <f t="shared" si="107"/>
        <v/>
      </c>
      <c r="BV107" s="35" t="str">
        <f t="shared" si="98"/>
        <v/>
      </c>
      <c r="BW107" s="35" t="str">
        <f t="shared" si="99"/>
        <v/>
      </c>
      <c r="BX107" s="35" t="str">
        <f t="shared" si="100"/>
        <v/>
      </c>
      <c r="BY107" s="35" t="str">
        <f t="shared" si="101"/>
        <v/>
      </c>
      <c r="BZ107" s="35" t="str">
        <f t="shared" si="108"/>
        <v/>
      </c>
      <c r="CA107" s="35" t="str">
        <f t="shared" si="102"/>
        <v/>
      </c>
      <c r="CB107" s="35" t="str">
        <f t="shared" si="103"/>
        <v/>
      </c>
      <c r="CC107" s="35" t="str">
        <f t="shared" si="104"/>
        <v/>
      </c>
    </row>
    <row r="108" spans="1:81" ht="17" outlineLevel="1" x14ac:dyDescent="0.2">
      <c r="A108" s="19"/>
      <c r="B108" s="5"/>
      <c r="C108" s="19"/>
      <c r="D108" s="5"/>
      <c r="E108" s="5"/>
      <c r="F108" s="5"/>
      <c r="G108" s="5"/>
      <c r="H108" s="5"/>
      <c r="I108" s="5"/>
      <c r="J108" s="5"/>
      <c r="K108" s="5"/>
      <c r="L108" s="47"/>
      <c r="M108" s="76"/>
      <c r="N108" s="18" t="s">
        <v>528</v>
      </c>
      <c r="O108" s="5"/>
      <c r="P108" s="5">
        <v>1</v>
      </c>
      <c r="Q108" s="5"/>
      <c r="R108" s="5"/>
      <c r="S108" s="5">
        <v>5</v>
      </c>
      <c r="T108" s="5"/>
      <c r="U108" s="5"/>
      <c r="V108" s="5"/>
      <c r="W108" s="77"/>
      <c r="X108" s="176" t="s">
        <v>872</v>
      </c>
      <c r="Y108" s="19"/>
      <c r="Z108" s="5"/>
      <c r="AA108" s="5"/>
      <c r="AB108" s="5"/>
      <c r="AC108" s="5"/>
      <c r="AD108" s="5"/>
      <c r="AE108" s="5"/>
      <c r="AF108" s="5"/>
      <c r="AG108" s="5"/>
      <c r="AH108" s="77"/>
      <c r="AI108" s="121"/>
      <c r="AJ108" s="35" t="str">
        <f t="shared" si="110"/>
        <v/>
      </c>
      <c r="AK108" s="35" t="str">
        <f t="shared" si="111"/>
        <v/>
      </c>
      <c r="AL108" s="35" t="str">
        <f t="shared" si="112"/>
        <v/>
      </c>
      <c r="AM108" s="35" t="str">
        <f t="shared" si="113"/>
        <v/>
      </c>
      <c r="AN108" s="35" t="str">
        <f t="shared" si="114"/>
        <v/>
      </c>
      <c r="AO108" s="35" t="str">
        <f t="shared" si="70"/>
        <v/>
      </c>
      <c r="AP108" s="35" t="str">
        <f t="shared" si="71"/>
        <v/>
      </c>
      <c r="AQ108" s="35" t="str">
        <f t="shared" si="72"/>
        <v/>
      </c>
      <c r="AR108" s="35" t="str">
        <f t="shared" si="73"/>
        <v/>
      </c>
      <c r="AS108" s="35" t="str">
        <f t="shared" si="76"/>
        <v/>
      </c>
      <c r="AT108" s="35" t="str">
        <f t="shared" si="115"/>
        <v/>
      </c>
      <c r="AU108" s="35" t="str">
        <f t="shared" si="77"/>
        <v/>
      </c>
      <c r="AV108" s="35" t="str">
        <f t="shared" si="78"/>
        <v/>
      </c>
      <c r="AW108" s="35" t="str">
        <f t="shared" si="79"/>
        <v/>
      </c>
      <c r="AZ108" s="35" t="str">
        <f t="shared" si="80"/>
        <v/>
      </c>
      <c r="BA108" s="35" t="str">
        <f t="shared" si="81"/>
        <v/>
      </c>
      <c r="BB108" s="35" t="str">
        <f t="shared" si="82"/>
        <v/>
      </c>
      <c r="BC108" s="35" t="str">
        <f t="shared" si="83"/>
        <v/>
      </c>
      <c r="BD108" s="35" t="str">
        <f t="shared" si="84"/>
        <v/>
      </c>
      <c r="BE108" s="35" t="str">
        <f t="shared" si="85"/>
        <v/>
      </c>
      <c r="BF108" s="35" t="str">
        <f t="shared" si="86"/>
        <v/>
      </c>
      <c r="BG108" s="35" t="str">
        <f t="shared" si="87"/>
        <v/>
      </c>
      <c r="BH108" s="35" t="str">
        <f t="shared" si="88"/>
        <v/>
      </c>
      <c r="BI108" s="35" t="str">
        <f t="shared" si="89"/>
        <v/>
      </c>
      <c r="BJ108" s="35" t="str">
        <f t="shared" si="90"/>
        <v/>
      </c>
      <c r="BK108" s="35" t="str">
        <f t="shared" si="91"/>
        <v/>
      </c>
      <c r="BL108" s="35" t="str">
        <f t="shared" si="92"/>
        <v/>
      </c>
      <c r="BM108" s="35" t="str">
        <f t="shared" si="93"/>
        <v/>
      </c>
      <c r="BP108" s="35" t="str">
        <f t="shared" si="109"/>
        <v/>
      </c>
      <c r="BQ108" s="35" t="str">
        <f t="shared" si="94"/>
        <v/>
      </c>
      <c r="BR108" s="35" t="str">
        <f t="shared" si="95"/>
        <v/>
      </c>
      <c r="BS108" s="35" t="str">
        <f t="shared" si="96"/>
        <v/>
      </c>
      <c r="BT108" s="35" t="str">
        <f t="shared" si="97"/>
        <v/>
      </c>
      <c r="BU108" s="35" t="str">
        <f t="shared" si="107"/>
        <v/>
      </c>
      <c r="BV108" s="35" t="str">
        <f t="shared" si="98"/>
        <v/>
      </c>
      <c r="BW108" s="35" t="str">
        <f t="shared" si="99"/>
        <v/>
      </c>
      <c r="BX108" s="35" t="str">
        <f t="shared" si="100"/>
        <v/>
      </c>
      <c r="BY108" s="35" t="str">
        <f t="shared" si="101"/>
        <v/>
      </c>
      <c r="BZ108" s="35" t="str">
        <f t="shared" si="108"/>
        <v/>
      </c>
      <c r="CA108" s="35" t="str">
        <f t="shared" si="102"/>
        <v/>
      </c>
      <c r="CB108" s="35" t="str">
        <f t="shared" si="103"/>
        <v/>
      </c>
      <c r="CC108" s="35" t="str">
        <f t="shared" si="104"/>
        <v/>
      </c>
    </row>
    <row r="109" spans="1:81" outlineLevel="1" x14ac:dyDescent="0.2">
      <c r="A109" s="19"/>
      <c r="B109" s="5"/>
      <c r="C109" s="19"/>
      <c r="D109" s="5"/>
      <c r="E109" s="5"/>
      <c r="F109" s="5"/>
      <c r="G109" s="5"/>
      <c r="H109" s="5"/>
      <c r="I109" s="5"/>
      <c r="J109" s="5"/>
      <c r="K109" s="5"/>
      <c r="L109" s="47"/>
      <c r="M109" s="76"/>
      <c r="N109" s="18"/>
      <c r="O109" s="5"/>
      <c r="P109" s="5"/>
      <c r="Q109" s="5"/>
      <c r="R109" s="5"/>
      <c r="S109" s="5"/>
      <c r="T109" s="5"/>
      <c r="U109" s="5"/>
      <c r="V109" s="5"/>
      <c r="W109" s="77"/>
      <c r="X109" s="76"/>
      <c r="Y109" s="19"/>
      <c r="Z109" s="5"/>
      <c r="AA109" s="5"/>
      <c r="AB109" s="5"/>
      <c r="AC109" s="5"/>
      <c r="AD109" s="5"/>
      <c r="AE109" s="5"/>
      <c r="AF109" s="5"/>
      <c r="AG109" s="5"/>
      <c r="AH109" s="77"/>
      <c r="AI109" s="121"/>
      <c r="AJ109" s="35" t="str">
        <f t="shared" si="110"/>
        <v/>
      </c>
      <c r="AK109" s="35" t="str">
        <f t="shared" si="111"/>
        <v/>
      </c>
      <c r="AL109" s="35" t="str">
        <f t="shared" si="112"/>
        <v/>
      </c>
      <c r="AM109" s="35" t="str">
        <f t="shared" si="113"/>
        <v/>
      </c>
      <c r="AN109" s="35" t="str">
        <f t="shared" si="114"/>
        <v/>
      </c>
      <c r="AO109" s="35" t="str">
        <f t="shared" si="70"/>
        <v/>
      </c>
      <c r="AP109" s="35" t="str">
        <f t="shared" si="71"/>
        <v/>
      </c>
      <c r="AQ109" s="35" t="str">
        <f t="shared" si="72"/>
        <v/>
      </c>
      <c r="AR109" s="35" t="str">
        <f t="shared" si="73"/>
        <v/>
      </c>
      <c r="AS109" s="35" t="str">
        <f t="shared" si="76"/>
        <v/>
      </c>
      <c r="AT109" s="35" t="str">
        <f t="shared" si="115"/>
        <v/>
      </c>
      <c r="AU109" s="35" t="str">
        <f t="shared" si="77"/>
        <v/>
      </c>
      <c r="AV109" s="35" t="str">
        <f t="shared" si="78"/>
        <v/>
      </c>
      <c r="AW109" s="35" t="str">
        <f t="shared" si="79"/>
        <v/>
      </c>
      <c r="AZ109" s="35" t="str">
        <f t="shared" si="80"/>
        <v/>
      </c>
      <c r="BA109" s="35" t="str">
        <f t="shared" si="81"/>
        <v/>
      </c>
      <c r="BB109" s="35" t="str">
        <f t="shared" si="82"/>
        <v/>
      </c>
      <c r="BC109" s="35" t="str">
        <f t="shared" si="83"/>
        <v/>
      </c>
      <c r="BD109" s="35" t="str">
        <f t="shared" si="84"/>
        <v/>
      </c>
      <c r="BE109" s="35" t="str">
        <f t="shared" si="85"/>
        <v/>
      </c>
      <c r="BF109" s="35" t="str">
        <f t="shared" si="86"/>
        <v/>
      </c>
      <c r="BG109" s="35" t="str">
        <f t="shared" si="87"/>
        <v/>
      </c>
      <c r="BH109" s="35" t="str">
        <f t="shared" si="88"/>
        <v/>
      </c>
      <c r="BI109" s="35" t="str">
        <f t="shared" si="89"/>
        <v/>
      </c>
      <c r="BJ109" s="35" t="str">
        <f t="shared" si="90"/>
        <v/>
      </c>
      <c r="BK109" s="35" t="str">
        <f t="shared" si="91"/>
        <v/>
      </c>
      <c r="BL109" s="35" t="str">
        <f t="shared" si="92"/>
        <v/>
      </c>
      <c r="BM109" s="35" t="str">
        <f t="shared" si="93"/>
        <v/>
      </c>
      <c r="BP109" s="35" t="str">
        <f t="shared" si="109"/>
        <v/>
      </c>
      <c r="BQ109" s="35" t="str">
        <f t="shared" si="94"/>
        <v/>
      </c>
      <c r="BR109" s="35" t="str">
        <f t="shared" si="95"/>
        <v/>
      </c>
      <c r="BS109" s="35" t="str">
        <f t="shared" si="96"/>
        <v/>
      </c>
      <c r="BT109" s="35" t="str">
        <f t="shared" si="97"/>
        <v/>
      </c>
      <c r="BU109" s="35" t="str">
        <f t="shared" si="107"/>
        <v/>
      </c>
      <c r="BV109" s="35" t="str">
        <f t="shared" si="98"/>
        <v/>
      </c>
      <c r="BW109" s="35" t="str">
        <f t="shared" si="99"/>
        <v/>
      </c>
      <c r="BX109" s="35" t="str">
        <f t="shared" si="100"/>
        <v/>
      </c>
      <c r="BY109" s="35" t="str">
        <f t="shared" si="101"/>
        <v/>
      </c>
      <c r="BZ109" s="35" t="str">
        <f t="shared" si="108"/>
        <v/>
      </c>
      <c r="CA109" s="35" t="str">
        <f t="shared" si="102"/>
        <v/>
      </c>
      <c r="CB109" s="35" t="str">
        <f t="shared" si="103"/>
        <v/>
      </c>
      <c r="CC109" s="35" t="str">
        <f t="shared" si="104"/>
        <v/>
      </c>
    </row>
    <row r="110" spans="1:81" s="128" customFormat="1" ht="18" x14ac:dyDescent="0.2">
      <c r="A110" s="123" t="s">
        <v>175</v>
      </c>
      <c r="B110" s="123" t="s">
        <v>311</v>
      </c>
      <c r="C110" s="123" t="s">
        <v>0</v>
      </c>
      <c r="D110" s="123"/>
      <c r="E110" s="123"/>
      <c r="F110" s="123"/>
      <c r="G110" s="123"/>
      <c r="H110" s="123"/>
      <c r="I110" s="123"/>
      <c r="J110" s="123"/>
      <c r="K110" s="123"/>
      <c r="L110" s="124"/>
      <c r="M110" s="125" t="s">
        <v>278</v>
      </c>
      <c r="N110" s="123" t="s">
        <v>392</v>
      </c>
      <c r="O110" s="123"/>
      <c r="P110" s="123"/>
      <c r="Q110" s="123"/>
      <c r="R110" s="123"/>
      <c r="S110" s="123"/>
      <c r="T110" s="123"/>
      <c r="U110" s="123"/>
      <c r="V110" s="123"/>
      <c r="W110" s="126"/>
      <c r="X110" s="125" t="s">
        <v>250</v>
      </c>
      <c r="Y110" s="123" t="s">
        <v>393</v>
      </c>
      <c r="Z110" s="123"/>
      <c r="AA110" s="123"/>
      <c r="AB110" s="123"/>
      <c r="AC110" s="123"/>
      <c r="AD110" s="123"/>
      <c r="AE110" s="123"/>
      <c r="AF110" s="123"/>
      <c r="AG110" s="123"/>
      <c r="AH110" s="126"/>
      <c r="AI110" s="135"/>
      <c r="AJ110" s="35" t="str">
        <f t="shared" si="110"/>
        <v/>
      </c>
      <c r="AK110" s="35" t="str">
        <f t="shared" si="111"/>
        <v/>
      </c>
      <c r="AL110" s="35" t="str">
        <f t="shared" si="112"/>
        <v/>
      </c>
      <c r="AM110" s="35" t="str">
        <f t="shared" si="113"/>
        <v/>
      </c>
      <c r="AN110" s="35" t="str">
        <f t="shared" si="114"/>
        <v/>
      </c>
      <c r="AO110" s="35" t="str">
        <f t="shared" si="70"/>
        <v/>
      </c>
      <c r="AP110" s="35" t="str">
        <f t="shared" si="71"/>
        <v/>
      </c>
      <c r="AQ110" s="35" t="str">
        <f t="shared" si="72"/>
        <v/>
      </c>
      <c r="AR110" s="35" t="str">
        <f t="shared" si="73"/>
        <v/>
      </c>
      <c r="AS110" s="35" t="str">
        <f t="shared" si="76"/>
        <v/>
      </c>
      <c r="AT110" s="35" t="str">
        <f t="shared" si="115"/>
        <v/>
      </c>
      <c r="AU110" s="35" t="str">
        <f t="shared" si="77"/>
        <v/>
      </c>
      <c r="AV110" s="35" t="str">
        <f t="shared" si="78"/>
        <v/>
      </c>
      <c r="AW110" s="35" t="str">
        <f t="shared" si="79"/>
        <v/>
      </c>
      <c r="AX110" s="35"/>
      <c r="AY110" s="35"/>
      <c r="AZ110" s="35" t="str">
        <f t="shared" si="80"/>
        <v/>
      </c>
      <c r="BA110" s="35" t="str">
        <f t="shared" si="81"/>
        <v/>
      </c>
      <c r="BB110" s="35" t="str">
        <f t="shared" si="82"/>
        <v/>
      </c>
      <c r="BC110" s="35" t="str">
        <f t="shared" si="83"/>
        <v/>
      </c>
      <c r="BD110" s="35" t="str">
        <f t="shared" si="84"/>
        <v/>
      </c>
      <c r="BE110" s="35" t="str">
        <f t="shared" si="85"/>
        <v/>
      </c>
      <c r="BF110" s="35" t="str">
        <f t="shared" si="86"/>
        <v/>
      </c>
      <c r="BG110" s="35" t="str">
        <f t="shared" si="87"/>
        <v/>
      </c>
      <c r="BH110" s="35" t="str">
        <f t="shared" si="88"/>
        <v/>
      </c>
      <c r="BI110" s="35" t="str">
        <f t="shared" si="89"/>
        <v/>
      </c>
      <c r="BJ110" s="35" t="str">
        <f t="shared" si="90"/>
        <v/>
      </c>
      <c r="BK110" s="35" t="str">
        <f t="shared" si="91"/>
        <v/>
      </c>
      <c r="BL110" s="35" t="str">
        <f t="shared" si="92"/>
        <v/>
      </c>
      <c r="BM110" s="35" t="str">
        <f t="shared" si="93"/>
        <v/>
      </c>
      <c r="BN110" s="35"/>
      <c r="BO110" s="35"/>
      <c r="BP110" s="35" t="str">
        <f t="shared" si="109"/>
        <v/>
      </c>
      <c r="BQ110" s="35" t="str">
        <f t="shared" si="94"/>
        <v/>
      </c>
      <c r="BR110" s="35" t="str">
        <f t="shared" si="95"/>
        <v/>
      </c>
      <c r="BS110" s="35" t="str">
        <f t="shared" si="96"/>
        <v/>
      </c>
      <c r="BT110" s="35" t="str">
        <f t="shared" si="97"/>
        <v/>
      </c>
      <c r="BU110" s="35" t="str">
        <f t="shared" si="107"/>
        <v/>
      </c>
      <c r="BV110" s="35" t="str">
        <f t="shared" si="98"/>
        <v/>
      </c>
      <c r="BW110" s="35" t="str">
        <f t="shared" si="99"/>
        <v/>
      </c>
      <c r="BX110" s="35" t="str">
        <f t="shared" si="100"/>
        <v/>
      </c>
      <c r="BY110" s="35" t="str">
        <f t="shared" si="101"/>
        <v/>
      </c>
      <c r="BZ110" s="35" t="str">
        <f t="shared" si="108"/>
        <v/>
      </c>
      <c r="CA110" s="35" t="str">
        <f t="shared" si="102"/>
        <v/>
      </c>
      <c r="CB110" s="35" t="str">
        <f t="shared" si="103"/>
        <v/>
      </c>
      <c r="CC110" s="35" t="str">
        <f t="shared" si="104"/>
        <v/>
      </c>
    </row>
    <row r="111" spans="1:81" ht="60" customHeight="1" outlineLevel="1" x14ac:dyDescent="0.2">
      <c r="A111" s="19"/>
      <c r="B111" s="184" t="s">
        <v>470</v>
      </c>
      <c r="C111" s="19" t="s">
        <v>616</v>
      </c>
      <c r="D111" s="5">
        <v>1</v>
      </c>
      <c r="E111" s="5"/>
      <c r="F111" s="5" t="s">
        <v>617</v>
      </c>
      <c r="G111" s="5"/>
      <c r="H111" s="5">
        <v>9</v>
      </c>
      <c r="I111" s="5"/>
      <c r="J111" s="5"/>
      <c r="K111" s="5"/>
      <c r="L111" s="47"/>
      <c r="M111" s="176" t="s">
        <v>507</v>
      </c>
      <c r="N111" s="18" t="s">
        <v>437</v>
      </c>
      <c r="O111" s="5">
        <v>1</v>
      </c>
      <c r="P111" s="5"/>
      <c r="Q111" s="5"/>
      <c r="R111" s="5" t="s">
        <v>22</v>
      </c>
      <c r="S111" s="5">
        <v>8</v>
      </c>
      <c r="T111" s="5"/>
      <c r="U111" s="5">
        <v>320</v>
      </c>
      <c r="V111" s="5"/>
      <c r="W111" s="77"/>
      <c r="X111" s="76"/>
      <c r="Y111" s="5"/>
      <c r="Z111" s="5"/>
      <c r="AA111" s="5"/>
      <c r="AB111" s="5"/>
      <c r="AC111" s="5"/>
      <c r="AD111" s="5"/>
      <c r="AE111" s="5"/>
      <c r="AF111" s="5"/>
      <c r="AG111" s="5"/>
      <c r="AH111" s="77"/>
      <c r="AI111" s="121"/>
      <c r="AJ111" s="35" t="str">
        <f t="shared" si="110"/>
        <v/>
      </c>
      <c r="AK111" s="35" t="str">
        <f t="shared" si="111"/>
        <v/>
      </c>
      <c r="AL111" s="35" t="str">
        <f t="shared" si="112"/>
        <v/>
      </c>
      <c r="AM111" s="35" t="str">
        <f t="shared" si="113"/>
        <v/>
      </c>
      <c r="AN111" s="35" t="str">
        <f t="shared" si="114"/>
        <v/>
      </c>
      <c r="AO111" s="35">
        <f t="shared" si="70"/>
        <v>20</v>
      </c>
      <c r="AP111" s="35" t="str">
        <f t="shared" si="71"/>
        <v/>
      </c>
      <c r="AQ111" s="35" t="str">
        <f t="shared" si="72"/>
        <v/>
      </c>
      <c r="AR111" s="35" t="str">
        <f t="shared" si="73"/>
        <v/>
      </c>
      <c r="AS111" s="35" t="str">
        <f t="shared" si="76"/>
        <v/>
      </c>
      <c r="AT111" s="35" t="str">
        <f t="shared" si="115"/>
        <v/>
      </c>
      <c r="AU111" s="35" t="str">
        <f t="shared" si="77"/>
        <v/>
      </c>
      <c r="AV111" s="35" t="str">
        <f t="shared" si="78"/>
        <v/>
      </c>
      <c r="AW111" s="35" t="str">
        <f t="shared" si="79"/>
        <v/>
      </c>
      <c r="AZ111" s="35" t="str">
        <f t="shared" si="80"/>
        <v/>
      </c>
      <c r="BA111" s="35" t="str">
        <f t="shared" si="81"/>
        <v/>
      </c>
      <c r="BB111" s="35" t="str">
        <f t="shared" si="82"/>
        <v/>
      </c>
      <c r="BC111" s="35" t="str">
        <f t="shared" si="83"/>
        <v/>
      </c>
      <c r="BD111" s="35" t="str">
        <f t="shared" si="84"/>
        <v/>
      </c>
      <c r="BE111" s="35" t="str">
        <f t="shared" si="85"/>
        <v/>
      </c>
      <c r="BF111" s="35">
        <f t="shared" si="86"/>
        <v>30</v>
      </c>
      <c r="BG111" s="35" t="str">
        <f t="shared" si="87"/>
        <v/>
      </c>
      <c r="BH111" s="35" t="str">
        <f t="shared" si="88"/>
        <v/>
      </c>
      <c r="BI111" s="35" t="str">
        <f t="shared" si="89"/>
        <v/>
      </c>
      <c r="BJ111" s="35" t="str">
        <f t="shared" si="90"/>
        <v/>
      </c>
      <c r="BK111" s="35" t="str">
        <f t="shared" si="91"/>
        <v/>
      </c>
      <c r="BL111" s="35" t="str">
        <f t="shared" si="92"/>
        <v/>
      </c>
      <c r="BM111" s="35" t="str">
        <f t="shared" si="93"/>
        <v/>
      </c>
      <c r="BP111" s="35" t="str">
        <f t="shared" si="109"/>
        <v/>
      </c>
      <c r="BQ111" s="35" t="str">
        <f t="shared" si="94"/>
        <v/>
      </c>
      <c r="BR111" s="35" t="str">
        <f t="shared" si="95"/>
        <v/>
      </c>
      <c r="BS111" s="35" t="str">
        <f t="shared" si="96"/>
        <v/>
      </c>
      <c r="BT111" s="35" t="str">
        <f t="shared" si="97"/>
        <v/>
      </c>
      <c r="BU111" s="35" t="str">
        <f t="shared" si="107"/>
        <v/>
      </c>
      <c r="BV111" s="35" t="str">
        <f t="shared" si="98"/>
        <v/>
      </c>
      <c r="BW111" s="35" t="str">
        <f t="shared" si="99"/>
        <v/>
      </c>
      <c r="BX111" s="35" t="str">
        <f t="shared" si="100"/>
        <v/>
      </c>
      <c r="BY111" s="35" t="str">
        <f t="shared" si="101"/>
        <v/>
      </c>
      <c r="BZ111" s="35" t="str">
        <f t="shared" si="108"/>
        <v/>
      </c>
      <c r="CA111" s="35" t="str">
        <f t="shared" si="102"/>
        <v/>
      </c>
      <c r="CB111" s="35" t="str">
        <f t="shared" si="103"/>
        <v/>
      </c>
      <c r="CC111" s="35" t="str">
        <f t="shared" si="104"/>
        <v/>
      </c>
    </row>
    <row r="112" spans="1:81" ht="64" customHeight="1" outlineLevel="1" x14ac:dyDescent="0.2">
      <c r="A112" s="19"/>
      <c r="B112" s="5" t="s">
        <v>471</v>
      </c>
      <c r="C112" s="19" t="s">
        <v>185</v>
      </c>
      <c r="D112" s="5">
        <v>1</v>
      </c>
      <c r="E112" s="5"/>
      <c r="F112" s="5" t="s">
        <v>54</v>
      </c>
      <c r="G112" s="5"/>
      <c r="H112" s="5">
        <v>47</v>
      </c>
      <c r="I112" s="5"/>
      <c r="J112" s="5">
        <f>47*24</f>
        <v>1128</v>
      </c>
      <c r="K112" s="5"/>
      <c r="L112" s="47"/>
      <c r="M112" s="176"/>
      <c r="N112" s="19" t="s">
        <v>436</v>
      </c>
      <c r="O112" s="5"/>
      <c r="P112" s="5">
        <v>6</v>
      </c>
      <c r="Q112" s="5" t="s">
        <v>52</v>
      </c>
      <c r="R112" s="5" t="s">
        <v>54</v>
      </c>
      <c r="S112" s="5"/>
      <c r="T112" s="5"/>
      <c r="U112" s="5">
        <v>200</v>
      </c>
      <c r="V112" s="5"/>
      <c r="W112" s="77">
        <v>800</v>
      </c>
      <c r="X112" s="184" t="s">
        <v>540</v>
      </c>
      <c r="Y112" s="5"/>
      <c r="Z112" s="5"/>
      <c r="AA112" s="5"/>
      <c r="AB112" s="5"/>
      <c r="AC112" s="5"/>
      <c r="AD112" s="5"/>
      <c r="AE112" s="5"/>
      <c r="AF112" s="5"/>
      <c r="AG112" s="5"/>
      <c r="AH112" s="77"/>
      <c r="AI112" s="121"/>
      <c r="AJ112" s="35" t="str">
        <f t="shared" si="110"/>
        <v/>
      </c>
      <c r="AK112" s="35" t="str">
        <f t="shared" si="111"/>
        <v/>
      </c>
      <c r="AL112" s="35" t="str">
        <f t="shared" si="112"/>
        <v/>
      </c>
      <c r="AM112" s="35" t="str">
        <f t="shared" si="113"/>
        <v/>
      </c>
      <c r="AN112" s="35" t="str">
        <f t="shared" si="114"/>
        <v/>
      </c>
      <c r="AO112" s="35">
        <f t="shared" si="70"/>
        <v>50</v>
      </c>
      <c r="AP112" s="35" t="str">
        <f t="shared" si="71"/>
        <v/>
      </c>
      <c r="AQ112" s="35" t="str">
        <f t="shared" si="72"/>
        <v/>
      </c>
      <c r="AR112" s="35" t="str">
        <f t="shared" si="73"/>
        <v/>
      </c>
      <c r="AS112" s="35" t="str">
        <f t="shared" si="76"/>
        <v/>
      </c>
      <c r="AT112" s="35" t="str">
        <f t="shared" si="115"/>
        <v/>
      </c>
      <c r="AU112" s="35" t="str">
        <f t="shared" si="77"/>
        <v/>
      </c>
      <c r="AV112" s="35" t="str">
        <f t="shared" si="78"/>
        <v/>
      </c>
      <c r="AW112" s="35" t="str">
        <f t="shared" si="79"/>
        <v/>
      </c>
      <c r="AZ112" s="35" t="str">
        <f t="shared" si="80"/>
        <v/>
      </c>
      <c r="BA112" s="35" t="str">
        <f t="shared" si="81"/>
        <v/>
      </c>
      <c r="BB112" s="35" t="str">
        <f t="shared" si="82"/>
        <v/>
      </c>
      <c r="BC112" s="35" t="str">
        <f t="shared" si="83"/>
        <v/>
      </c>
      <c r="BD112" s="35" t="str">
        <f t="shared" si="84"/>
        <v/>
      </c>
      <c r="BE112" s="35">
        <f t="shared" si="85"/>
        <v>40</v>
      </c>
      <c r="BF112" s="35">
        <f t="shared" si="86"/>
        <v>50</v>
      </c>
      <c r="BG112" s="35" t="str">
        <f t="shared" si="87"/>
        <v/>
      </c>
      <c r="BH112" s="35" t="str">
        <f t="shared" si="88"/>
        <v/>
      </c>
      <c r="BI112" s="35" t="str">
        <f t="shared" si="89"/>
        <v/>
      </c>
      <c r="BJ112" s="35" t="str">
        <f t="shared" si="90"/>
        <v/>
      </c>
      <c r="BK112" s="35" t="str">
        <f t="shared" si="91"/>
        <v/>
      </c>
      <c r="BL112" s="35" t="str">
        <f t="shared" si="92"/>
        <v/>
      </c>
      <c r="BM112" s="35" t="str">
        <f t="shared" si="93"/>
        <v/>
      </c>
      <c r="BP112" s="35" t="str">
        <f t="shared" si="109"/>
        <v/>
      </c>
      <c r="BQ112" s="35" t="str">
        <f t="shared" si="94"/>
        <v/>
      </c>
      <c r="BR112" s="35" t="str">
        <f t="shared" si="95"/>
        <v/>
      </c>
      <c r="BS112" s="35" t="str">
        <f t="shared" si="96"/>
        <v/>
      </c>
      <c r="BT112" s="35" t="str">
        <f t="shared" si="97"/>
        <v/>
      </c>
      <c r="BU112" s="35" t="str">
        <f t="shared" si="107"/>
        <v/>
      </c>
      <c r="BV112" s="35" t="str">
        <f t="shared" si="98"/>
        <v/>
      </c>
      <c r="BW112" s="35" t="str">
        <f t="shared" si="99"/>
        <v/>
      </c>
      <c r="BX112" s="35" t="str">
        <f t="shared" si="100"/>
        <v/>
      </c>
      <c r="BY112" s="35" t="str">
        <f t="shared" si="101"/>
        <v/>
      </c>
      <c r="BZ112" s="35" t="str">
        <f t="shared" si="108"/>
        <v/>
      </c>
      <c r="CA112" s="35" t="str">
        <f t="shared" si="102"/>
        <v/>
      </c>
      <c r="CB112" s="35" t="str">
        <f t="shared" si="103"/>
        <v/>
      </c>
      <c r="CC112" s="35" t="str">
        <f t="shared" si="104"/>
        <v/>
      </c>
    </row>
    <row r="113" spans="1:81" ht="63" customHeight="1" outlineLevel="1" x14ac:dyDescent="0.2">
      <c r="A113" s="19"/>
      <c r="B113" s="5" t="s">
        <v>472</v>
      </c>
      <c r="C113" s="181" t="s">
        <v>468</v>
      </c>
      <c r="D113" s="5"/>
      <c r="E113" s="5"/>
      <c r="F113" s="5" t="s">
        <v>469</v>
      </c>
      <c r="G113" s="5"/>
      <c r="H113" s="5"/>
      <c r="I113" s="5"/>
      <c r="J113" s="5"/>
      <c r="K113" s="5"/>
      <c r="L113" s="47"/>
      <c r="M113" s="176" t="s">
        <v>508</v>
      </c>
      <c r="N113" s="18" t="s">
        <v>891</v>
      </c>
      <c r="O113" s="5">
        <v>3</v>
      </c>
      <c r="P113" s="5">
        <v>3</v>
      </c>
      <c r="Q113" s="5"/>
      <c r="R113" s="5"/>
      <c r="S113" s="5">
        <v>10</v>
      </c>
      <c r="T113" s="5"/>
      <c r="U113" s="5">
        <v>0</v>
      </c>
      <c r="V113" s="5"/>
      <c r="W113" s="47">
        <v>20</v>
      </c>
      <c r="X113" s="184" t="s">
        <v>496</v>
      </c>
      <c r="Y113" s="189" t="s">
        <v>875</v>
      </c>
      <c r="Z113" s="5"/>
      <c r="AA113" s="5">
        <v>1</v>
      </c>
      <c r="AB113" s="5" t="s">
        <v>54</v>
      </c>
      <c r="AC113" s="5"/>
      <c r="AD113" s="5">
        <v>8</v>
      </c>
      <c r="AE113" s="5"/>
      <c r="AF113" s="5">
        <f>8*23</f>
        <v>184</v>
      </c>
      <c r="AG113" s="5">
        <v>30</v>
      </c>
      <c r="AH113" s="184"/>
      <c r="AI113" s="121"/>
      <c r="AJ113" s="35" t="str">
        <f t="shared" si="110"/>
        <v/>
      </c>
      <c r="AK113" s="35" t="str">
        <f t="shared" si="111"/>
        <v/>
      </c>
      <c r="AL113" s="35" t="str">
        <f t="shared" si="112"/>
        <v/>
      </c>
      <c r="AM113" s="35" t="str">
        <f t="shared" si="113"/>
        <v/>
      </c>
      <c r="AN113" s="35" t="str">
        <f t="shared" si="114"/>
        <v/>
      </c>
      <c r="AO113" s="35" t="str">
        <f t="shared" si="70"/>
        <v/>
      </c>
      <c r="AP113" s="35" t="str">
        <f t="shared" si="71"/>
        <v/>
      </c>
      <c r="AQ113" s="35" t="str">
        <f t="shared" si="72"/>
        <v/>
      </c>
      <c r="AR113" s="35" t="str">
        <f t="shared" si="73"/>
        <v/>
      </c>
      <c r="AS113" s="35" t="str">
        <f t="shared" si="76"/>
        <v/>
      </c>
      <c r="AT113" s="35">
        <f t="shared" si="115"/>
        <v>60</v>
      </c>
      <c r="AU113" s="35" t="str">
        <f t="shared" si="77"/>
        <v/>
      </c>
      <c r="AV113" s="35" t="str">
        <f t="shared" si="78"/>
        <v/>
      </c>
      <c r="AW113" s="35" t="str">
        <f t="shared" si="79"/>
        <v/>
      </c>
      <c r="AZ113" s="35" t="str">
        <f t="shared" si="80"/>
        <v/>
      </c>
      <c r="BA113" s="35" t="str">
        <f t="shared" si="81"/>
        <v/>
      </c>
      <c r="BB113" s="35" t="str">
        <f t="shared" si="82"/>
        <v/>
      </c>
      <c r="BC113" s="35" t="str">
        <f t="shared" si="83"/>
        <v/>
      </c>
      <c r="BD113" s="35" t="str">
        <f t="shared" si="84"/>
        <v/>
      </c>
      <c r="BE113" s="35" t="str">
        <f t="shared" si="85"/>
        <v/>
      </c>
      <c r="BF113" s="35" t="str">
        <f t="shared" si="86"/>
        <v/>
      </c>
      <c r="BG113" s="35" t="str">
        <f t="shared" si="87"/>
        <v/>
      </c>
      <c r="BH113" s="35" t="str">
        <f t="shared" si="88"/>
        <v/>
      </c>
      <c r="BI113" s="35" t="str">
        <f t="shared" si="89"/>
        <v/>
      </c>
      <c r="BJ113" s="35" t="str">
        <f t="shared" si="90"/>
        <v/>
      </c>
      <c r="BK113" s="35" t="str">
        <f t="shared" si="91"/>
        <v/>
      </c>
      <c r="BL113" s="35" t="str">
        <f t="shared" si="92"/>
        <v/>
      </c>
      <c r="BM113" s="35" t="str">
        <f t="shared" si="93"/>
        <v/>
      </c>
      <c r="BP113" s="35" t="str">
        <f t="shared" si="109"/>
        <v/>
      </c>
      <c r="BQ113" s="35" t="str">
        <f t="shared" si="94"/>
        <v/>
      </c>
      <c r="BR113" s="35" t="str">
        <f t="shared" si="95"/>
        <v/>
      </c>
      <c r="BS113" s="35" t="str">
        <f t="shared" si="96"/>
        <v/>
      </c>
      <c r="BT113" s="35" t="str">
        <f t="shared" si="97"/>
        <v/>
      </c>
      <c r="BU113" s="35">
        <f t="shared" si="107"/>
        <v>50</v>
      </c>
      <c r="BV113" s="35" t="str">
        <f t="shared" si="98"/>
        <v/>
      </c>
      <c r="BW113" s="35" t="str">
        <f t="shared" si="99"/>
        <v/>
      </c>
      <c r="BX113" s="35" t="str">
        <f t="shared" si="100"/>
        <v/>
      </c>
      <c r="BY113" s="35" t="str">
        <f t="shared" si="101"/>
        <v/>
      </c>
      <c r="BZ113" s="35" t="str">
        <f t="shared" si="108"/>
        <v/>
      </c>
      <c r="CA113" s="35" t="str">
        <f t="shared" si="102"/>
        <v/>
      </c>
      <c r="CB113" s="35" t="str">
        <f t="shared" si="103"/>
        <v/>
      </c>
      <c r="CC113" s="35" t="str">
        <f t="shared" si="104"/>
        <v/>
      </c>
    </row>
    <row r="114" spans="1:81" ht="52" customHeight="1" outlineLevel="1" x14ac:dyDescent="0.2">
      <c r="A114" s="19"/>
      <c r="B114" s="5" t="s">
        <v>613</v>
      </c>
      <c r="C114" s="19" t="s">
        <v>478</v>
      </c>
      <c r="D114" s="5"/>
      <c r="E114" s="5"/>
      <c r="F114" s="5"/>
      <c r="G114" s="5"/>
      <c r="H114" s="5"/>
      <c r="I114" s="5"/>
      <c r="J114" s="5"/>
      <c r="K114" s="5"/>
      <c r="L114" s="47"/>
      <c r="M114" s="176" t="s">
        <v>509</v>
      </c>
      <c r="N114" s="18" t="s">
        <v>477</v>
      </c>
      <c r="O114" s="5"/>
      <c r="P114" s="5">
        <v>1</v>
      </c>
      <c r="Q114" s="5">
        <v>2</v>
      </c>
      <c r="R114" s="5"/>
      <c r="S114" s="5"/>
      <c r="T114" s="5"/>
      <c r="U114" s="5">
        <v>40</v>
      </c>
      <c r="V114" s="5"/>
      <c r="W114" s="5"/>
      <c r="X114" s="176" t="s">
        <v>379</v>
      </c>
      <c r="Y114" s="19" t="s">
        <v>184</v>
      </c>
      <c r="Z114" s="5">
        <v>1</v>
      </c>
      <c r="AA114" s="5">
        <v>7</v>
      </c>
      <c r="AB114" s="5" t="s">
        <v>53</v>
      </c>
      <c r="AC114" s="5"/>
      <c r="AD114" s="5">
        <v>25</v>
      </c>
      <c r="AE114" s="5"/>
      <c r="AF114" s="5">
        <v>800</v>
      </c>
      <c r="AG114" s="5"/>
      <c r="AH114" s="77">
        <v>1200</v>
      </c>
      <c r="AI114" s="121"/>
      <c r="AJ114" s="35" t="str">
        <f t="shared" si="110"/>
        <v/>
      </c>
      <c r="AK114" s="35" t="str">
        <f t="shared" si="111"/>
        <v/>
      </c>
      <c r="AL114" s="35" t="str">
        <f t="shared" si="112"/>
        <v/>
      </c>
      <c r="AM114" s="35" t="str">
        <f t="shared" si="113"/>
        <v/>
      </c>
      <c r="AN114" s="35" t="str">
        <f t="shared" si="114"/>
        <v/>
      </c>
      <c r="AO114" s="35" t="str">
        <f t="shared" si="70"/>
        <v/>
      </c>
      <c r="AP114" s="35" t="str">
        <f t="shared" si="71"/>
        <v/>
      </c>
      <c r="AQ114" s="35" t="str">
        <f t="shared" si="72"/>
        <v/>
      </c>
      <c r="AR114" s="35" t="str">
        <f t="shared" si="73"/>
        <v/>
      </c>
      <c r="AS114" s="35" t="str">
        <f t="shared" si="76"/>
        <v/>
      </c>
      <c r="AT114" s="35" t="str">
        <f t="shared" si="115"/>
        <v/>
      </c>
      <c r="AU114" s="35" t="str">
        <f t="shared" si="77"/>
        <v/>
      </c>
      <c r="AV114" s="35" t="str">
        <f t="shared" si="78"/>
        <v/>
      </c>
      <c r="AW114" s="35" t="str">
        <f t="shared" si="79"/>
        <v/>
      </c>
      <c r="AZ114" s="35" t="str">
        <f t="shared" si="80"/>
        <v/>
      </c>
      <c r="BA114" s="35" t="str">
        <f t="shared" si="81"/>
        <v/>
      </c>
      <c r="BB114" s="35" t="str">
        <f t="shared" si="82"/>
        <v/>
      </c>
      <c r="BC114" s="35" t="str">
        <f t="shared" si="83"/>
        <v/>
      </c>
      <c r="BD114" s="35" t="str">
        <f t="shared" si="84"/>
        <v/>
      </c>
      <c r="BE114" s="35" t="str">
        <f t="shared" si="85"/>
        <v/>
      </c>
      <c r="BF114" s="35" t="str">
        <f t="shared" si="86"/>
        <v/>
      </c>
      <c r="BG114" s="35" t="str">
        <f t="shared" si="87"/>
        <v/>
      </c>
      <c r="BH114" s="35" t="str">
        <f t="shared" si="88"/>
        <v/>
      </c>
      <c r="BI114" s="35" t="str">
        <f t="shared" si="89"/>
        <v/>
      </c>
      <c r="BJ114" s="35" t="str">
        <f t="shared" si="90"/>
        <v/>
      </c>
      <c r="BK114" s="35" t="str">
        <f t="shared" si="91"/>
        <v/>
      </c>
      <c r="BL114" s="35" t="str">
        <f t="shared" si="92"/>
        <v/>
      </c>
      <c r="BM114" s="35" t="str">
        <f t="shared" si="93"/>
        <v/>
      </c>
      <c r="BP114" s="35" t="e">
        <f>IF(RIGHT(#REF!,2)="A3",VALUE(LEFT(#REF!,2)),"")</f>
        <v>#REF!</v>
      </c>
      <c r="BQ114" s="35" t="str">
        <f t="shared" si="94"/>
        <v/>
      </c>
      <c r="BR114" s="35" t="str">
        <f t="shared" si="95"/>
        <v/>
      </c>
      <c r="BS114" s="35" t="str">
        <f t="shared" si="96"/>
        <v/>
      </c>
      <c r="BT114" s="35" t="str">
        <f t="shared" si="97"/>
        <v/>
      </c>
      <c r="BU114" s="35" t="e">
        <f>IF(RIGHT(#REF!,2)="A4",VALUE(LEFT(#REF!,2)),"")</f>
        <v>#REF!</v>
      </c>
      <c r="BV114" s="35" t="str">
        <f t="shared" si="98"/>
        <v/>
      </c>
      <c r="BW114" s="35" t="str">
        <f t="shared" si="99"/>
        <v/>
      </c>
      <c r="BX114" s="35" t="str">
        <f t="shared" si="100"/>
        <v/>
      </c>
      <c r="BY114" s="35" t="str">
        <f t="shared" si="101"/>
        <v/>
      </c>
      <c r="BZ114" s="35" t="e">
        <f>IF(RIGHT(#REF!,2)="A5",VALUE(LEFT(#REF!,2)),"")</f>
        <v>#REF!</v>
      </c>
      <c r="CA114" s="35" t="str">
        <f t="shared" si="102"/>
        <v/>
      </c>
      <c r="CB114" s="35" t="str">
        <f t="shared" si="103"/>
        <v/>
      </c>
      <c r="CC114" s="35" t="str">
        <f t="shared" si="104"/>
        <v/>
      </c>
    </row>
    <row r="115" spans="1:81" ht="64" customHeight="1" outlineLevel="1" x14ac:dyDescent="0.2">
      <c r="A115" s="19"/>
      <c r="B115" s="5" t="s">
        <v>614</v>
      </c>
      <c r="C115" s="19" t="s">
        <v>522</v>
      </c>
      <c r="D115" s="5"/>
      <c r="E115" s="5"/>
      <c r="F115" s="5"/>
      <c r="G115" s="5"/>
      <c r="H115" s="5"/>
      <c r="I115" s="5"/>
      <c r="J115" s="5"/>
      <c r="K115" s="5">
        <f>80+120+40</f>
        <v>240</v>
      </c>
      <c r="L115" s="47"/>
      <c r="M115" s="76"/>
      <c r="N115" s="18"/>
      <c r="O115" s="19"/>
      <c r="P115" s="19"/>
      <c r="Q115" s="19"/>
      <c r="R115" s="19"/>
      <c r="S115" s="19"/>
      <c r="T115" s="19"/>
      <c r="U115" s="19"/>
      <c r="V115" s="19"/>
      <c r="W115" s="19"/>
      <c r="X115" s="176" t="s">
        <v>380</v>
      </c>
      <c r="Y115" s="19" t="s">
        <v>602</v>
      </c>
      <c r="Z115" s="5"/>
      <c r="AA115" s="5">
        <v>5</v>
      </c>
      <c r="AB115" s="5" t="s">
        <v>52</v>
      </c>
      <c r="AC115" s="5"/>
      <c r="AD115" s="5">
        <v>10</v>
      </c>
      <c r="AE115" s="5"/>
      <c r="AF115" s="5">
        <v>210</v>
      </c>
      <c r="AG115" s="5"/>
      <c r="AH115" s="77">
        <v>200</v>
      </c>
      <c r="AI115" s="121"/>
      <c r="AJ115" s="35" t="str">
        <f t="shared" si="110"/>
        <v/>
      </c>
      <c r="AK115" s="35" t="str">
        <f t="shared" si="111"/>
        <v/>
      </c>
      <c r="AL115" s="35" t="str">
        <f t="shared" si="112"/>
        <v/>
      </c>
      <c r="AM115" s="35" t="str">
        <f t="shared" si="113"/>
        <v/>
      </c>
      <c r="AN115" s="35" t="str">
        <f t="shared" si="114"/>
        <v/>
      </c>
      <c r="AO115" s="35" t="str">
        <f t="shared" si="70"/>
        <v/>
      </c>
      <c r="AP115" s="35" t="str">
        <f t="shared" si="71"/>
        <v/>
      </c>
      <c r="AQ115" s="35" t="str">
        <f t="shared" si="72"/>
        <v/>
      </c>
      <c r="AR115" s="35" t="str">
        <f t="shared" si="73"/>
        <v/>
      </c>
      <c r="AS115" s="35" t="str">
        <f t="shared" si="76"/>
        <v/>
      </c>
      <c r="AT115" s="35" t="str">
        <f t="shared" si="115"/>
        <v/>
      </c>
      <c r="AU115" s="35" t="str">
        <f t="shared" si="77"/>
        <v/>
      </c>
      <c r="AV115" s="35" t="str">
        <f t="shared" si="78"/>
        <v/>
      </c>
      <c r="AW115" s="35" t="str">
        <f t="shared" si="79"/>
        <v/>
      </c>
      <c r="AZ115" s="35" t="str">
        <f t="shared" si="80"/>
        <v/>
      </c>
      <c r="BA115" s="35" t="str">
        <f t="shared" si="81"/>
        <v/>
      </c>
      <c r="BB115" s="35" t="str">
        <f t="shared" si="82"/>
        <v/>
      </c>
      <c r="BC115" s="35" t="str">
        <f t="shared" si="83"/>
        <v/>
      </c>
      <c r="BD115" s="35" t="str">
        <f t="shared" si="84"/>
        <v/>
      </c>
      <c r="BE115" s="35" t="str">
        <f t="shared" si="85"/>
        <v/>
      </c>
      <c r="BF115" s="35" t="str">
        <f t="shared" si="86"/>
        <v/>
      </c>
      <c r="BG115" s="35" t="str">
        <f t="shared" si="87"/>
        <v/>
      </c>
      <c r="BH115" s="35" t="str">
        <f t="shared" si="88"/>
        <v/>
      </c>
      <c r="BI115" s="35" t="str">
        <f t="shared" si="89"/>
        <v/>
      </c>
      <c r="BJ115" s="35" t="str">
        <f t="shared" si="90"/>
        <v/>
      </c>
      <c r="BK115" s="35" t="str">
        <f t="shared" si="91"/>
        <v/>
      </c>
      <c r="BL115" s="35" t="str">
        <f t="shared" si="92"/>
        <v/>
      </c>
      <c r="BM115" s="35" t="str">
        <f t="shared" si="93"/>
        <v/>
      </c>
      <c r="BP115" s="35" t="str">
        <f t="shared" ref="BP115:BP138" si="116">IF(RIGHT(AB115,2)="A3",VALUE(LEFT(AB115,2)),"")</f>
        <v/>
      </c>
      <c r="BQ115" s="35" t="str">
        <f t="shared" si="94"/>
        <v/>
      </c>
      <c r="BR115" s="35" t="str">
        <f t="shared" si="95"/>
        <v/>
      </c>
      <c r="BS115" s="35" t="str">
        <f t="shared" si="96"/>
        <v/>
      </c>
      <c r="BT115" s="35" t="str">
        <f t="shared" si="97"/>
        <v/>
      </c>
      <c r="BU115" s="35">
        <f t="shared" ref="BU115:BU138" si="117">IF(RIGHT(AB115,2)="A4",VALUE(LEFT(AB115,2)),"")</f>
        <v>40</v>
      </c>
      <c r="BV115" s="35" t="str">
        <f t="shared" si="98"/>
        <v/>
      </c>
      <c r="BW115" s="35" t="str">
        <f t="shared" si="99"/>
        <v/>
      </c>
      <c r="BX115" s="35" t="str">
        <f t="shared" si="100"/>
        <v/>
      </c>
      <c r="BY115" s="35" t="str">
        <f t="shared" si="101"/>
        <v/>
      </c>
      <c r="BZ115" s="35" t="str">
        <f t="shared" ref="BZ115:BZ138" si="118">IF(RIGHT(AB115,2)="A5",VALUE(LEFT(AB115,2)),"")</f>
        <v/>
      </c>
      <c r="CA115" s="35" t="str">
        <f t="shared" si="102"/>
        <v/>
      </c>
      <c r="CB115" s="35" t="str">
        <f t="shared" si="103"/>
        <v/>
      </c>
      <c r="CC115" s="35" t="str">
        <f t="shared" si="104"/>
        <v/>
      </c>
    </row>
    <row r="116" spans="1:81" ht="64" customHeight="1" outlineLevel="1" x14ac:dyDescent="0.2">
      <c r="A116" s="19"/>
      <c r="B116" s="5" t="s">
        <v>615</v>
      </c>
      <c r="C116" s="19" t="s">
        <v>461</v>
      </c>
      <c r="D116" s="5"/>
      <c r="E116" s="5"/>
      <c r="F116" s="5"/>
      <c r="G116" s="5"/>
      <c r="H116" s="5"/>
      <c r="I116" s="5"/>
      <c r="J116" s="5"/>
      <c r="K116" s="5">
        <f>76+36+30+30+14</f>
        <v>186</v>
      </c>
      <c r="L116" s="47"/>
      <c r="M116" s="176" t="s">
        <v>510</v>
      </c>
      <c r="N116" s="18" t="s">
        <v>286</v>
      </c>
      <c r="O116" s="19"/>
      <c r="P116" s="19"/>
      <c r="Q116" s="19"/>
      <c r="R116" s="19"/>
      <c r="S116" s="19"/>
      <c r="T116" s="19"/>
      <c r="U116" s="19"/>
      <c r="V116" s="19"/>
      <c r="W116" s="19"/>
      <c r="X116" s="176" t="s">
        <v>381</v>
      </c>
      <c r="Y116" s="19" t="s">
        <v>497</v>
      </c>
      <c r="Z116" s="5"/>
      <c r="AA116" s="5">
        <v>4</v>
      </c>
      <c r="AB116" s="5"/>
      <c r="AC116" s="5"/>
      <c r="AD116" s="5">
        <v>20</v>
      </c>
      <c r="AE116" s="5"/>
      <c r="AF116" s="5"/>
      <c r="AG116" s="5"/>
      <c r="AH116" s="77">
        <v>600</v>
      </c>
      <c r="AI116" s="121"/>
      <c r="AJ116" s="35" t="s">
        <v>684</v>
      </c>
      <c r="AK116" s="35" t="str">
        <f t="shared" si="111"/>
        <v/>
      </c>
      <c r="AL116" s="35" t="str">
        <f t="shared" si="112"/>
        <v/>
      </c>
      <c r="AM116" s="35" t="str">
        <f t="shared" si="113"/>
        <v/>
      </c>
      <c r="AN116" s="35" t="str">
        <f t="shared" si="114"/>
        <v/>
      </c>
      <c r="AO116" s="35" t="str">
        <f t="shared" si="70"/>
        <v/>
      </c>
      <c r="AP116" s="35" t="str">
        <f t="shared" si="71"/>
        <v/>
      </c>
      <c r="AQ116" s="35" t="str">
        <f t="shared" si="72"/>
        <v/>
      </c>
      <c r="AR116" s="35" t="str">
        <f t="shared" si="73"/>
        <v/>
      </c>
      <c r="AS116" s="35" t="str">
        <f t="shared" si="76"/>
        <v/>
      </c>
      <c r="AT116" s="35" t="str">
        <f t="shared" si="115"/>
        <v/>
      </c>
      <c r="AU116" s="35" t="str">
        <f t="shared" si="77"/>
        <v/>
      </c>
      <c r="AV116" s="35" t="str">
        <f t="shared" si="78"/>
        <v/>
      </c>
      <c r="AW116" s="35" t="str">
        <f t="shared" si="79"/>
        <v/>
      </c>
      <c r="AZ116" s="35" t="str">
        <f t="shared" si="80"/>
        <v/>
      </c>
      <c r="BA116" s="35" t="str">
        <f t="shared" si="81"/>
        <v/>
      </c>
      <c r="BB116" s="35" t="str">
        <f t="shared" si="82"/>
        <v/>
      </c>
      <c r="BC116" s="35" t="str">
        <f t="shared" si="83"/>
        <v/>
      </c>
      <c r="BD116" s="35" t="str">
        <f t="shared" si="84"/>
        <v/>
      </c>
      <c r="BE116" s="35" t="str">
        <f t="shared" si="85"/>
        <v/>
      </c>
      <c r="BF116" s="35" t="str">
        <f t="shared" si="86"/>
        <v/>
      </c>
      <c r="BG116" s="35" t="str">
        <f t="shared" si="87"/>
        <v/>
      </c>
      <c r="BH116" s="35" t="str">
        <f t="shared" si="88"/>
        <v/>
      </c>
      <c r="BI116" s="35" t="str">
        <f t="shared" si="89"/>
        <v/>
      </c>
      <c r="BJ116" s="35" t="str">
        <f t="shared" si="90"/>
        <v/>
      </c>
      <c r="BK116" s="35" t="str">
        <f t="shared" si="91"/>
        <v/>
      </c>
      <c r="BL116" s="35" t="str">
        <f t="shared" si="92"/>
        <v/>
      </c>
      <c r="BM116" s="35" t="str">
        <f t="shared" si="93"/>
        <v/>
      </c>
      <c r="BP116" s="35" t="str">
        <f t="shared" si="116"/>
        <v/>
      </c>
      <c r="BQ116" s="35" t="str">
        <f t="shared" si="94"/>
        <v/>
      </c>
      <c r="BR116" s="35" t="str">
        <f t="shared" si="95"/>
        <v/>
      </c>
      <c r="BS116" s="35" t="str">
        <f t="shared" si="96"/>
        <v/>
      </c>
      <c r="BT116" s="35" t="str">
        <f t="shared" si="97"/>
        <v/>
      </c>
      <c r="BU116" s="35" t="str">
        <f t="shared" si="117"/>
        <v/>
      </c>
      <c r="BV116" s="35" t="str">
        <f t="shared" si="98"/>
        <v/>
      </c>
      <c r="BW116" s="35" t="str">
        <f t="shared" si="99"/>
        <v/>
      </c>
      <c r="BX116" s="35" t="str">
        <f t="shared" si="100"/>
        <v/>
      </c>
      <c r="BY116" s="35" t="str">
        <f t="shared" si="101"/>
        <v/>
      </c>
      <c r="BZ116" s="35" t="str">
        <f t="shared" si="118"/>
        <v/>
      </c>
      <c r="CA116" s="35" t="str">
        <f t="shared" si="102"/>
        <v/>
      </c>
      <c r="CB116" s="35" t="str">
        <f t="shared" si="103"/>
        <v/>
      </c>
      <c r="CC116" s="35" t="str">
        <f t="shared" si="104"/>
        <v/>
      </c>
    </row>
    <row r="117" spans="1:81" ht="59" customHeight="1" outlineLevel="1" x14ac:dyDescent="0.2">
      <c r="A117" s="19"/>
      <c r="B117" s="5" t="s">
        <v>660</v>
      </c>
      <c r="C117" s="19" t="s">
        <v>1129</v>
      </c>
      <c r="D117" s="5"/>
      <c r="E117" s="5">
        <v>6</v>
      </c>
      <c r="F117" s="5"/>
      <c r="G117" s="5"/>
      <c r="H117" s="5"/>
      <c r="I117" s="5"/>
      <c r="J117" s="5">
        <f>50*36</f>
        <v>1800</v>
      </c>
      <c r="K117" s="5"/>
      <c r="L117" s="47"/>
      <c r="M117" s="76"/>
      <c r="N117" s="19" t="s">
        <v>146</v>
      </c>
      <c r="O117" s="5"/>
      <c r="P117" s="5">
        <v>1</v>
      </c>
      <c r="Q117" s="5" t="s">
        <v>52</v>
      </c>
      <c r="R117" s="5"/>
      <c r="S117" s="5"/>
      <c r="T117" s="5"/>
      <c r="U117" s="5"/>
      <c r="V117" s="5"/>
      <c r="W117" s="5"/>
      <c r="X117" s="176" t="s">
        <v>383</v>
      </c>
      <c r="Y117" s="18" t="s">
        <v>382</v>
      </c>
      <c r="Z117" s="5"/>
      <c r="AA117" s="5"/>
      <c r="AB117" s="5" t="s">
        <v>52</v>
      </c>
      <c r="AC117" s="5"/>
      <c r="AD117" s="5">
        <v>15</v>
      </c>
      <c r="AE117" s="5"/>
      <c r="AF117" s="5">
        <f>15*36</f>
        <v>540</v>
      </c>
      <c r="AG117" s="5">
        <v>45</v>
      </c>
      <c r="AH117" s="77">
        <v>60</v>
      </c>
      <c r="AI117" s="121"/>
      <c r="AJ117" s="35" t="str">
        <f t="shared" si="110"/>
        <v/>
      </c>
      <c r="AK117" s="35" t="str">
        <f t="shared" si="111"/>
        <v/>
      </c>
      <c r="AL117" s="35" t="str">
        <f t="shared" si="112"/>
        <v/>
      </c>
      <c r="AM117" s="35" t="str">
        <f t="shared" si="113"/>
        <v/>
      </c>
      <c r="AN117" s="35" t="str">
        <f t="shared" si="114"/>
        <v/>
      </c>
      <c r="AO117" s="35" t="str">
        <f>IF(RIGHT(F117,2)="A4",VALUE(LEFT(F117,1)),"")</f>
        <v/>
      </c>
      <c r="AP117" s="35" t="str">
        <f t="shared" ref="AP117:AP147" si="119">IF(RIGHT(G117,2)="A4",VALUE(LEFT(G117,2)),"")</f>
        <v/>
      </c>
      <c r="AQ117" s="35" t="str">
        <f t="shared" ref="AQ117:AQ147" si="120">IF(RIGHT(H117,2)="A4",VALUE(LEFT(H117,2)),"")</f>
        <v/>
      </c>
      <c r="AR117" s="35" t="str">
        <f t="shared" ref="AR117:AR147" si="121">IF(RIGHT(I117,2)="A4",VALUE(LEFT(I117,2)),"")</f>
        <v/>
      </c>
      <c r="AS117" s="35" t="str">
        <f t="shared" si="76"/>
        <v/>
      </c>
      <c r="AT117" s="35" t="str">
        <f t="shared" si="115"/>
        <v/>
      </c>
      <c r="AU117" s="35" t="str">
        <f t="shared" si="77"/>
        <v/>
      </c>
      <c r="AV117" s="35" t="str">
        <f t="shared" si="78"/>
        <v/>
      </c>
      <c r="AW117" s="35" t="str">
        <f t="shared" si="79"/>
        <v/>
      </c>
      <c r="AZ117" s="35" t="str">
        <f t="shared" si="80"/>
        <v/>
      </c>
      <c r="BA117" s="35" t="str">
        <f t="shared" si="81"/>
        <v/>
      </c>
      <c r="BB117" s="35" t="str">
        <f t="shared" si="82"/>
        <v/>
      </c>
      <c r="BC117" s="35" t="str">
        <f t="shared" si="83"/>
        <v/>
      </c>
      <c r="BD117" s="35" t="str">
        <f t="shared" si="84"/>
        <v/>
      </c>
      <c r="BE117" s="35">
        <f t="shared" si="85"/>
        <v>40</v>
      </c>
      <c r="BF117" s="35" t="str">
        <f t="shared" si="86"/>
        <v/>
      </c>
      <c r="BG117" s="35" t="str">
        <f t="shared" si="87"/>
        <v/>
      </c>
      <c r="BH117" s="35" t="str">
        <f t="shared" si="88"/>
        <v/>
      </c>
      <c r="BI117" s="35" t="str">
        <f t="shared" si="89"/>
        <v/>
      </c>
      <c r="BJ117" s="35" t="str">
        <f t="shared" si="90"/>
        <v/>
      </c>
      <c r="BK117" s="35" t="str">
        <f t="shared" si="91"/>
        <v/>
      </c>
      <c r="BL117" s="35" t="str">
        <f t="shared" si="92"/>
        <v/>
      </c>
      <c r="BM117" s="35" t="str">
        <f t="shared" si="93"/>
        <v/>
      </c>
      <c r="BP117" s="35" t="str">
        <f t="shared" si="116"/>
        <v/>
      </c>
      <c r="BQ117" s="35" t="str">
        <f t="shared" si="94"/>
        <v/>
      </c>
      <c r="BR117" s="35" t="str">
        <f t="shared" si="95"/>
        <v/>
      </c>
      <c r="BS117" s="35" t="str">
        <f t="shared" si="96"/>
        <v/>
      </c>
      <c r="BT117" s="35" t="str">
        <f t="shared" si="97"/>
        <v/>
      </c>
      <c r="BU117" s="35">
        <f t="shared" si="117"/>
        <v>40</v>
      </c>
      <c r="BV117" s="35" t="str">
        <f t="shared" si="98"/>
        <v/>
      </c>
      <c r="BW117" s="35" t="str">
        <f t="shared" si="99"/>
        <v/>
      </c>
      <c r="BX117" s="35" t="str">
        <f t="shared" si="100"/>
        <v/>
      </c>
      <c r="BY117" s="35" t="str">
        <f t="shared" si="101"/>
        <v/>
      </c>
      <c r="BZ117" s="35" t="str">
        <f t="shared" si="118"/>
        <v/>
      </c>
      <c r="CA117" s="35" t="str">
        <f t="shared" si="102"/>
        <v/>
      </c>
      <c r="CB117" s="35" t="str">
        <f t="shared" si="103"/>
        <v/>
      </c>
      <c r="CC117" s="35" t="str">
        <f t="shared" si="104"/>
        <v/>
      </c>
    </row>
    <row r="118" spans="1:81" ht="36" customHeight="1" outlineLevel="1" x14ac:dyDescent="0.2">
      <c r="A118" s="19"/>
      <c r="B118" s="5" t="s">
        <v>661</v>
      </c>
      <c r="C118" s="19" t="s">
        <v>396</v>
      </c>
      <c r="D118" s="5"/>
      <c r="E118" s="5">
        <v>4</v>
      </c>
      <c r="F118" s="5" t="s">
        <v>397</v>
      </c>
      <c r="G118" s="5"/>
      <c r="H118" s="5">
        <v>20</v>
      </c>
      <c r="I118" s="5"/>
      <c r="J118" s="5">
        <f>20*36</f>
        <v>720</v>
      </c>
      <c r="K118" s="5"/>
      <c r="L118" s="48">
        <f>15*20</f>
        <v>300</v>
      </c>
      <c r="M118" s="76"/>
      <c r="N118" s="19" t="s">
        <v>147</v>
      </c>
      <c r="O118" s="16"/>
      <c r="P118" s="16">
        <v>18</v>
      </c>
      <c r="Q118" s="16" t="s">
        <v>151</v>
      </c>
      <c r="R118" s="16"/>
      <c r="S118" s="16">
        <v>20</v>
      </c>
      <c r="T118" s="16"/>
      <c r="U118" s="16">
        <v>800</v>
      </c>
      <c r="V118" s="16"/>
      <c r="W118" s="16"/>
      <c r="X118" s="76" t="s">
        <v>689</v>
      </c>
      <c r="Y118" s="18" t="s">
        <v>690</v>
      </c>
      <c r="Z118" s="5"/>
      <c r="AA118" s="5"/>
      <c r="AB118" s="5"/>
      <c r="AC118" s="5"/>
      <c r="AD118" s="5">
        <v>6</v>
      </c>
      <c r="AE118" s="5"/>
      <c r="AF118" s="5">
        <v>80</v>
      </c>
      <c r="AG118" s="5"/>
      <c r="AH118" s="77"/>
      <c r="AI118" s="121"/>
      <c r="AJ118" s="35" t="str">
        <f t="shared" si="110"/>
        <v/>
      </c>
      <c r="AK118" s="35" t="str">
        <f t="shared" si="111"/>
        <v/>
      </c>
      <c r="AL118" s="35" t="str">
        <f t="shared" si="112"/>
        <v/>
      </c>
      <c r="AM118" s="35" t="str">
        <f t="shared" si="113"/>
        <v/>
      </c>
      <c r="AN118" s="35" t="str">
        <f t="shared" si="114"/>
        <v/>
      </c>
      <c r="AO118" s="35" t="str">
        <f>IF(RIGHT(F118,2)="A4",VALUE(LEFT(F118,2)),"")</f>
        <v/>
      </c>
      <c r="AP118" s="35" t="str">
        <f t="shared" si="119"/>
        <v/>
      </c>
      <c r="AQ118" s="35" t="str">
        <f t="shared" si="120"/>
        <v/>
      </c>
      <c r="AR118" s="35" t="str">
        <f t="shared" si="121"/>
        <v/>
      </c>
      <c r="AS118" s="35" t="str">
        <f t="shared" si="76"/>
        <v/>
      </c>
      <c r="AT118" s="35">
        <f>IF(RIGHT(F118,2)="A5",VALUE(LEFT(F118,1)),"")</f>
        <v>2</v>
      </c>
      <c r="AU118" s="35" t="str">
        <f t="shared" si="77"/>
        <v/>
      </c>
      <c r="AV118" s="35" t="str">
        <f t="shared" si="78"/>
        <v/>
      </c>
      <c r="AW118" s="35" t="str">
        <f t="shared" si="79"/>
        <v/>
      </c>
      <c r="AZ118" s="35" t="str">
        <f t="shared" si="80"/>
        <v/>
      </c>
      <c r="BA118" s="35" t="str">
        <f t="shared" si="81"/>
        <v/>
      </c>
      <c r="BB118" s="35" t="str">
        <f t="shared" si="82"/>
        <v/>
      </c>
      <c r="BC118" s="35" t="str">
        <f t="shared" si="83"/>
        <v/>
      </c>
      <c r="BD118" s="35" t="str">
        <f t="shared" si="84"/>
        <v/>
      </c>
      <c r="BE118" s="35" t="str">
        <f t="shared" si="85"/>
        <v/>
      </c>
      <c r="BF118" s="35" t="str">
        <f t="shared" si="86"/>
        <v/>
      </c>
      <c r="BG118" s="35" t="str">
        <f t="shared" si="87"/>
        <v/>
      </c>
      <c r="BH118" s="35" t="str">
        <f t="shared" si="88"/>
        <v/>
      </c>
      <c r="BI118" s="35" t="str">
        <f t="shared" si="89"/>
        <v/>
      </c>
      <c r="BJ118" s="35">
        <f t="shared" si="90"/>
        <v>40</v>
      </c>
      <c r="BK118" s="35" t="str">
        <f t="shared" si="91"/>
        <v/>
      </c>
      <c r="BL118" s="35" t="str">
        <f t="shared" si="92"/>
        <v/>
      </c>
      <c r="BM118" s="35" t="str">
        <f t="shared" si="93"/>
        <v/>
      </c>
      <c r="BP118" s="35" t="str">
        <f t="shared" si="116"/>
        <v/>
      </c>
      <c r="BQ118" s="35" t="str">
        <f t="shared" si="94"/>
        <v/>
      </c>
      <c r="BR118" s="35" t="str">
        <f t="shared" si="95"/>
        <v/>
      </c>
      <c r="BS118" s="35" t="str">
        <f t="shared" si="96"/>
        <v/>
      </c>
      <c r="BT118" s="35" t="str">
        <f t="shared" si="97"/>
        <v/>
      </c>
      <c r="BU118" s="35" t="str">
        <f t="shared" si="117"/>
        <v/>
      </c>
      <c r="BV118" s="35" t="str">
        <f t="shared" si="98"/>
        <v/>
      </c>
      <c r="BW118" s="35" t="str">
        <f t="shared" si="99"/>
        <v/>
      </c>
      <c r="BX118" s="35" t="str">
        <f t="shared" si="100"/>
        <v/>
      </c>
      <c r="BY118" s="35" t="str">
        <f t="shared" si="101"/>
        <v/>
      </c>
      <c r="BZ118" s="35" t="str">
        <f t="shared" si="118"/>
        <v/>
      </c>
      <c r="CA118" s="35" t="str">
        <f t="shared" si="102"/>
        <v/>
      </c>
      <c r="CB118" s="35" t="str">
        <f t="shared" si="103"/>
        <v/>
      </c>
      <c r="CC118" s="35" t="str">
        <f t="shared" si="104"/>
        <v/>
      </c>
    </row>
    <row r="119" spans="1:81" ht="48" customHeight="1" outlineLevel="1" x14ac:dyDescent="0.2">
      <c r="A119" s="19"/>
      <c r="B119" s="5"/>
      <c r="C119" s="193" t="s">
        <v>799</v>
      </c>
      <c r="D119" s="5"/>
      <c r="E119" s="5"/>
      <c r="F119" s="5"/>
      <c r="G119" s="5"/>
      <c r="H119" s="5"/>
      <c r="I119" s="5"/>
      <c r="J119" s="5"/>
      <c r="K119" s="5"/>
      <c r="L119" s="47"/>
      <c r="M119" s="76"/>
      <c r="N119" s="19" t="s">
        <v>145</v>
      </c>
      <c r="O119" s="5"/>
      <c r="P119" s="5">
        <v>1</v>
      </c>
      <c r="Q119" s="5" t="s">
        <v>30</v>
      </c>
      <c r="R119" s="2" t="s">
        <v>65</v>
      </c>
      <c r="S119" s="5">
        <v>7</v>
      </c>
      <c r="T119" s="5"/>
      <c r="U119" s="5">
        <f>7*40</f>
        <v>280</v>
      </c>
      <c r="V119" s="5"/>
      <c r="W119" s="5">
        <v>120</v>
      </c>
      <c r="X119" s="76" t="s">
        <v>1156</v>
      </c>
      <c r="Y119" s="18" t="s">
        <v>921</v>
      </c>
      <c r="Z119" s="5"/>
      <c r="AA119" s="5">
        <v>1</v>
      </c>
      <c r="AB119" s="5" t="s">
        <v>17</v>
      </c>
      <c r="AC119" s="5"/>
      <c r="AD119" s="5">
        <v>10</v>
      </c>
      <c r="AE119" s="5"/>
      <c r="AF119" s="5">
        <f>36*AD119</f>
        <v>360</v>
      </c>
      <c r="AG119" s="5"/>
      <c r="AH119" s="77"/>
      <c r="AI119" s="121"/>
      <c r="AJ119" s="35" t="str">
        <f t="shared" si="110"/>
        <v/>
      </c>
      <c r="AK119" s="35" t="str">
        <f t="shared" si="111"/>
        <v/>
      </c>
      <c r="AL119" s="35" t="str">
        <f t="shared" si="112"/>
        <v/>
      </c>
      <c r="AM119" s="35" t="str">
        <f t="shared" si="113"/>
        <v/>
      </c>
      <c r="AN119" s="35" t="str">
        <f t="shared" si="114"/>
        <v/>
      </c>
      <c r="AO119" s="35" t="str">
        <f>IF(RIGHT(F119,2)="A4",VALUE(LEFT(F119,2)),"")</f>
        <v/>
      </c>
      <c r="AP119" s="35" t="str">
        <f t="shared" si="119"/>
        <v/>
      </c>
      <c r="AQ119" s="35" t="str">
        <f t="shared" si="120"/>
        <v/>
      </c>
      <c r="AR119" s="35" t="str">
        <f t="shared" si="121"/>
        <v/>
      </c>
      <c r="AS119" s="35" t="str">
        <f t="shared" si="76"/>
        <v/>
      </c>
      <c r="AT119" s="35" t="str">
        <f t="shared" si="115"/>
        <v/>
      </c>
      <c r="AU119" s="35" t="str">
        <f t="shared" si="77"/>
        <v/>
      </c>
      <c r="AV119" s="35" t="str">
        <f t="shared" si="78"/>
        <v/>
      </c>
      <c r="AW119" s="35" t="str">
        <f t="shared" si="79"/>
        <v/>
      </c>
      <c r="AZ119" s="35" t="str">
        <f>IF(RIGHT(Q119,2)="A3",VALUE(LEFT(Q119,2)),"")</f>
        <v/>
      </c>
      <c r="BA119" s="35" t="str">
        <f t="shared" si="81"/>
        <v/>
      </c>
      <c r="BB119" s="35" t="str">
        <f t="shared" si="82"/>
        <v/>
      </c>
      <c r="BC119" s="35" t="str">
        <f t="shared" si="83"/>
        <v/>
      </c>
      <c r="BD119" s="35" t="str">
        <f t="shared" si="84"/>
        <v/>
      </c>
      <c r="BE119" s="35">
        <f>IF(RIGHT(Q119,2)="A4",VALUE(LEFT(Q119,2)),"")</f>
        <v>20</v>
      </c>
      <c r="BF119" s="35" t="str">
        <f t="shared" si="86"/>
        <v/>
      </c>
      <c r="BG119" s="35" t="str">
        <f t="shared" si="87"/>
        <v/>
      </c>
      <c r="BH119" s="35" t="str">
        <f t="shared" si="88"/>
        <v/>
      </c>
      <c r="BI119" s="35" t="str">
        <f t="shared" si="89"/>
        <v/>
      </c>
      <c r="BJ119" s="35" t="str">
        <f>IF(RIGHT(Q119,2)="A5",VALUE(LEFT(Q119,2)),"")</f>
        <v/>
      </c>
      <c r="BK119" s="35">
        <f t="shared" si="91"/>
        <v>20</v>
      </c>
      <c r="BL119" s="35" t="str">
        <f t="shared" si="92"/>
        <v/>
      </c>
      <c r="BM119" s="35" t="str">
        <f t="shared" si="93"/>
        <v/>
      </c>
      <c r="BP119" s="35" t="str">
        <f t="shared" si="116"/>
        <v/>
      </c>
      <c r="BQ119" s="35" t="str">
        <f t="shared" si="94"/>
        <v/>
      </c>
      <c r="BR119" s="35" t="str">
        <f t="shared" si="95"/>
        <v/>
      </c>
      <c r="BS119" s="35" t="str">
        <f t="shared" si="96"/>
        <v/>
      </c>
      <c r="BT119" s="35" t="str">
        <f t="shared" si="97"/>
        <v/>
      </c>
      <c r="BU119" s="35">
        <f t="shared" si="117"/>
        <v>10</v>
      </c>
      <c r="BV119" s="35" t="str">
        <f t="shared" si="98"/>
        <v/>
      </c>
      <c r="BW119" s="35" t="str">
        <f t="shared" si="99"/>
        <v/>
      </c>
      <c r="BX119" s="35" t="str">
        <f t="shared" si="100"/>
        <v/>
      </c>
      <c r="BY119" s="35" t="str">
        <f t="shared" si="101"/>
        <v/>
      </c>
      <c r="BZ119" s="35" t="str">
        <f t="shared" si="118"/>
        <v/>
      </c>
      <c r="CA119" s="35" t="str">
        <f t="shared" si="102"/>
        <v/>
      </c>
      <c r="CB119" s="35" t="str">
        <f t="shared" si="103"/>
        <v/>
      </c>
      <c r="CC119" s="35" t="str">
        <f t="shared" si="104"/>
        <v/>
      </c>
    </row>
    <row r="120" spans="1:81" ht="47" customHeight="1" outlineLevel="1" x14ac:dyDescent="0.2">
      <c r="A120" s="19"/>
      <c r="B120" s="5"/>
      <c r="C120" s="118" t="s">
        <v>32</v>
      </c>
      <c r="D120" s="5"/>
      <c r="E120" s="5">
        <v>1</v>
      </c>
      <c r="F120" s="5" t="s">
        <v>31</v>
      </c>
      <c r="G120" s="5"/>
      <c r="H120" s="5"/>
      <c r="I120" s="5"/>
      <c r="J120" s="5"/>
      <c r="K120" s="5"/>
      <c r="L120" s="47"/>
      <c r="M120" s="76"/>
      <c r="N120" s="19" t="s">
        <v>282</v>
      </c>
      <c r="O120" s="5"/>
      <c r="P120" s="5">
        <v>1</v>
      </c>
      <c r="Q120" s="5"/>
      <c r="R120" s="5"/>
      <c r="S120" s="5">
        <v>15</v>
      </c>
      <c r="T120" s="5"/>
      <c r="U120" s="5">
        <f>15*40</f>
        <v>600</v>
      </c>
      <c r="V120" s="5"/>
      <c r="W120" s="5">
        <v>120</v>
      </c>
      <c r="X120" s="61"/>
      <c r="Y120" s="19"/>
      <c r="Z120" s="5"/>
      <c r="AA120" s="5"/>
      <c r="AB120" s="5"/>
      <c r="AC120" s="5"/>
      <c r="AD120" s="5"/>
      <c r="AE120" s="5"/>
      <c r="AF120" s="5"/>
      <c r="AG120" s="5"/>
      <c r="AH120" s="77"/>
      <c r="AI120" s="121"/>
      <c r="AJ120" s="35" t="str">
        <f t="shared" si="110"/>
        <v/>
      </c>
      <c r="AK120" s="35" t="str">
        <f t="shared" si="111"/>
        <v/>
      </c>
      <c r="AL120" s="35" t="str">
        <f t="shared" si="112"/>
        <v/>
      </c>
      <c r="AM120" s="35" t="str">
        <f t="shared" si="113"/>
        <v/>
      </c>
      <c r="AN120" s="35" t="str">
        <f t="shared" si="114"/>
        <v/>
      </c>
      <c r="AO120" s="35">
        <f>IF(RIGHT(F120,2)="A4",VALUE(LEFT(F120,1)),"")</f>
        <v>3</v>
      </c>
      <c r="AP120" s="35" t="str">
        <f t="shared" si="119"/>
        <v/>
      </c>
      <c r="AQ120" s="35" t="str">
        <f t="shared" si="120"/>
        <v/>
      </c>
      <c r="AR120" s="35" t="str">
        <f t="shared" si="121"/>
        <v/>
      </c>
      <c r="AS120" s="35" t="str">
        <f>IF(RIGHT(U120,2)="A4",LEFT(U120,2),"")</f>
        <v/>
      </c>
      <c r="AT120" s="35" t="str">
        <f t="shared" si="115"/>
        <v/>
      </c>
      <c r="AU120" s="35" t="str">
        <f t="shared" si="77"/>
        <v/>
      </c>
      <c r="AV120" s="35" t="str">
        <f t="shared" si="78"/>
        <v/>
      </c>
      <c r="AW120" s="35" t="str">
        <f t="shared" si="79"/>
        <v/>
      </c>
      <c r="AZ120" s="35" t="str">
        <f>IF(RIGHT(Q120,2)="A3",VALUE(LEFT(Q120,2)),"")</f>
        <v/>
      </c>
      <c r="BA120" s="35" t="str">
        <f t="shared" ref="AZ120:BC121" si="122">IF(RIGHT(R120,2)="A3",VALUE(LEFT(R120,2)),"")</f>
        <v/>
      </c>
      <c r="BB120" s="35" t="str">
        <f t="shared" si="122"/>
        <v/>
      </c>
      <c r="BC120" s="35" t="str">
        <f t="shared" si="122"/>
        <v/>
      </c>
      <c r="BD120" s="35" t="str">
        <f t="shared" si="84"/>
        <v/>
      </c>
      <c r="BE120" s="35" t="str">
        <f>IF(RIGHT(Q120,2)="A4",VALUE(LEFT(Q120,2)),"")</f>
        <v/>
      </c>
      <c r="BF120" s="35" t="str">
        <f t="shared" ref="BE120:BH121" si="123">IF(RIGHT(R120,2)="A4",VALUE(LEFT(R120,2)),"")</f>
        <v/>
      </c>
      <c r="BG120" s="35" t="str">
        <f t="shared" si="123"/>
        <v/>
      </c>
      <c r="BH120" s="35" t="str">
        <f t="shared" si="123"/>
        <v/>
      </c>
      <c r="BI120" s="35" t="str">
        <f t="shared" si="89"/>
        <v/>
      </c>
      <c r="BJ120" s="35" t="str">
        <f>IF(RIGHT(Q120,2)="A5",VALUE(LEFT(Q120,2)),"")</f>
        <v/>
      </c>
      <c r="BK120" s="35" t="str">
        <f t="shared" ref="BJ120:BM121" si="124">IF(RIGHT(R120,2)="A5",VALUE(LEFT(R120,2)),"")</f>
        <v/>
      </c>
      <c r="BL120" s="35" t="str">
        <f t="shared" si="124"/>
        <v/>
      </c>
      <c r="BM120" s="35" t="str">
        <f t="shared" si="124"/>
        <v/>
      </c>
      <c r="BP120" s="35" t="str">
        <f t="shared" si="116"/>
        <v/>
      </c>
      <c r="BQ120" s="35" t="str">
        <f t="shared" si="94"/>
        <v/>
      </c>
      <c r="BR120" s="35" t="str">
        <f t="shared" si="95"/>
        <v/>
      </c>
      <c r="BS120" s="35" t="str">
        <f t="shared" si="96"/>
        <v/>
      </c>
      <c r="BT120" s="35" t="str">
        <f t="shared" si="97"/>
        <v/>
      </c>
      <c r="BU120" s="35" t="str">
        <f t="shared" si="117"/>
        <v/>
      </c>
      <c r="BV120" s="35" t="str">
        <f t="shared" si="98"/>
        <v/>
      </c>
      <c r="BW120" s="35" t="str">
        <f t="shared" si="99"/>
        <v/>
      </c>
      <c r="BX120" s="35" t="str">
        <f t="shared" si="100"/>
        <v/>
      </c>
      <c r="BY120" s="35" t="str">
        <f t="shared" si="101"/>
        <v/>
      </c>
      <c r="BZ120" s="35" t="str">
        <f t="shared" si="118"/>
        <v/>
      </c>
      <c r="CA120" s="35" t="str">
        <f t="shared" si="102"/>
        <v/>
      </c>
      <c r="CB120" s="35" t="str">
        <f t="shared" si="103"/>
        <v/>
      </c>
      <c r="CC120" s="35" t="str">
        <f t="shared" si="104"/>
        <v/>
      </c>
    </row>
    <row r="121" spans="1:81" ht="17" outlineLevel="1" x14ac:dyDescent="0.2">
      <c r="A121" s="19"/>
      <c r="B121" s="5"/>
      <c r="C121" s="118" t="s">
        <v>34</v>
      </c>
      <c r="D121" s="5"/>
      <c r="E121" s="5">
        <v>1</v>
      </c>
      <c r="F121" s="5"/>
      <c r="G121" s="5"/>
      <c r="H121" s="5">
        <v>20</v>
      </c>
      <c r="I121" s="5"/>
      <c r="J121" s="5">
        <v>20</v>
      </c>
      <c r="K121" s="5"/>
      <c r="L121" s="47"/>
      <c r="M121" s="76"/>
      <c r="N121" s="19"/>
      <c r="O121" s="5"/>
      <c r="P121" s="5"/>
      <c r="Q121" s="5"/>
      <c r="R121" s="5"/>
      <c r="S121" s="5"/>
      <c r="T121" s="5"/>
      <c r="U121" s="5"/>
      <c r="V121" s="5"/>
      <c r="W121" s="77"/>
      <c r="X121" s="76"/>
      <c r="Y121" s="19"/>
      <c r="Z121" s="5"/>
      <c r="AA121" s="5"/>
      <c r="AB121" s="5"/>
      <c r="AC121" s="5"/>
      <c r="AD121" s="5"/>
      <c r="AE121" s="5"/>
      <c r="AF121" s="5"/>
      <c r="AG121" s="5"/>
      <c r="AH121" s="77"/>
      <c r="AI121" s="121"/>
      <c r="AJ121" s="35" t="str">
        <f t="shared" si="110"/>
        <v/>
      </c>
      <c r="AK121" s="35" t="str">
        <f t="shared" si="111"/>
        <v/>
      </c>
      <c r="AL121" s="35" t="str">
        <f t="shared" si="112"/>
        <v/>
      </c>
      <c r="AM121" s="35" t="str">
        <f t="shared" si="113"/>
        <v/>
      </c>
      <c r="AN121" s="35" t="str">
        <f t="shared" si="114"/>
        <v/>
      </c>
      <c r="AO121" s="35" t="str">
        <f t="shared" ref="AO121:AO128" si="125">IF(RIGHT(F121,2)="A4",VALUE(LEFT(F121,2)),"")</f>
        <v/>
      </c>
      <c r="AP121" s="35" t="str">
        <f t="shared" si="119"/>
        <v/>
      </c>
      <c r="AQ121" s="35" t="str">
        <f t="shared" si="120"/>
        <v/>
      </c>
      <c r="AR121" s="35" t="str">
        <f t="shared" si="121"/>
        <v/>
      </c>
      <c r="AS121" s="35" t="str">
        <f>IF(RIGHT(U121,2)="A4",LEFT(U121,2),"")</f>
        <v/>
      </c>
      <c r="AT121" s="35" t="str">
        <f t="shared" si="115"/>
        <v/>
      </c>
      <c r="AU121" s="35" t="str">
        <f t="shared" si="77"/>
        <v/>
      </c>
      <c r="AV121" s="35" t="str">
        <f t="shared" si="78"/>
        <v/>
      </c>
      <c r="AW121" s="35" t="str">
        <f t="shared" si="79"/>
        <v/>
      </c>
      <c r="AZ121" s="35" t="str">
        <f t="shared" si="122"/>
        <v/>
      </c>
      <c r="BA121" s="35" t="str">
        <f t="shared" si="122"/>
        <v/>
      </c>
      <c r="BB121" s="35" t="str">
        <f t="shared" si="122"/>
        <v/>
      </c>
      <c r="BC121" s="35" t="str">
        <f t="shared" si="122"/>
        <v/>
      </c>
      <c r="BD121" s="35" t="str">
        <f t="shared" si="84"/>
        <v/>
      </c>
      <c r="BE121" s="35" t="str">
        <f t="shared" si="123"/>
        <v/>
      </c>
      <c r="BF121" s="35" t="str">
        <f t="shared" si="123"/>
        <v/>
      </c>
      <c r="BG121" s="35" t="str">
        <f t="shared" si="123"/>
        <v/>
      </c>
      <c r="BH121" s="35" t="str">
        <f t="shared" si="123"/>
        <v/>
      </c>
      <c r="BI121" s="35" t="str">
        <f t="shared" si="89"/>
        <v/>
      </c>
      <c r="BJ121" s="35" t="str">
        <f t="shared" si="124"/>
        <v/>
      </c>
      <c r="BK121" s="35" t="str">
        <f t="shared" si="124"/>
        <v/>
      </c>
      <c r="BL121" s="35" t="str">
        <f t="shared" si="124"/>
        <v/>
      </c>
      <c r="BM121" s="35" t="str">
        <f t="shared" si="124"/>
        <v/>
      </c>
      <c r="BP121" s="35" t="str">
        <f t="shared" si="116"/>
        <v/>
      </c>
      <c r="BQ121" s="35" t="str">
        <f t="shared" si="94"/>
        <v/>
      </c>
      <c r="BR121" s="35" t="str">
        <f t="shared" si="95"/>
        <v/>
      </c>
      <c r="BS121" s="35" t="str">
        <f t="shared" si="96"/>
        <v/>
      </c>
      <c r="BT121" s="35" t="str">
        <f t="shared" si="97"/>
        <v/>
      </c>
      <c r="BU121" s="35" t="str">
        <f t="shared" si="117"/>
        <v/>
      </c>
      <c r="BV121" s="35" t="str">
        <f t="shared" si="98"/>
        <v/>
      </c>
      <c r="BW121" s="35" t="str">
        <f t="shared" si="99"/>
        <v/>
      </c>
      <c r="BX121" s="35" t="str">
        <f t="shared" si="100"/>
        <v/>
      </c>
      <c r="BY121" s="35" t="str">
        <f t="shared" si="101"/>
        <v/>
      </c>
      <c r="BZ121" s="35" t="str">
        <f t="shared" si="118"/>
        <v/>
      </c>
      <c r="CA121" s="35" t="str">
        <f t="shared" si="102"/>
        <v/>
      </c>
      <c r="CB121" s="35" t="str">
        <f t="shared" si="103"/>
        <v/>
      </c>
      <c r="CC121" s="35" t="str">
        <f t="shared" si="104"/>
        <v/>
      </c>
    </row>
    <row r="122" spans="1:81" ht="42.75" customHeight="1" outlineLevel="1" x14ac:dyDescent="0.2">
      <c r="A122" s="19"/>
      <c r="B122" s="5"/>
      <c r="C122" s="188"/>
      <c r="D122" s="188"/>
      <c r="E122" s="188"/>
      <c r="F122" s="188"/>
      <c r="G122" s="188"/>
      <c r="H122" s="188"/>
      <c r="I122" s="188"/>
      <c r="J122" s="188"/>
      <c r="K122" s="5"/>
      <c r="L122" s="47"/>
      <c r="M122" s="76"/>
      <c r="N122" s="19"/>
      <c r="O122" s="5"/>
      <c r="P122" s="5"/>
      <c r="Q122" s="5"/>
      <c r="R122" s="5"/>
      <c r="S122" s="5"/>
      <c r="T122" s="5"/>
      <c r="U122" s="5"/>
      <c r="V122" s="5"/>
      <c r="W122" s="77"/>
      <c r="X122" s="76"/>
      <c r="Y122" s="19"/>
      <c r="Z122" s="5"/>
      <c r="AA122" s="5"/>
      <c r="AB122" s="5"/>
      <c r="AC122" s="5"/>
      <c r="AD122" s="5"/>
      <c r="AE122" s="5"/>
      <c r="AF122" s="5"/>
      <c r="AG122" s="5"/>
      <c r="AH122" s="77"/>
      <c r="AI122" s="121"/>
      <c r="AJ122" s="35" t="str">
        <f t="shared" si="110"/>
        <v/>
      </c>
      <c r="AK122" s="35" t="str">
        <f t="shared" si="111"/>
        <v/>
      </c>
      <c r="AL122" s="35" t="str">
        <f t="shared" si="112"/>
        <v/>
      </c>
      <c r="AM122" s="35" t="str">
        <f t="shared" si="113"/>
        <v/>
      </c>
      <c r="AN122" s="35" t="str">
        <f t="shared" si="114"/>
        <v/>
      </c>
      <c r="AO122" s="35" t="str">
        <f t="shared" si="125"/>
        <v/>
      </c>
      <c r="AP122" s="35" t="str">
        <f t="shared" si="119"/>
        <v/>
      </c>
      <c r="AQ122" s="35" t="str">
        <f t="shared" si="120"/>
        <v/>
      </c>
      <c r="AR122" s="35" t="str">
        <f t="shared" si="121"/>
        <v/>
      </c>
      <c r="AS122" s="35" t="str">
        <f t="shared" si="76"/>
        <v/>
      </c>
      <c r="AT122" s="35" t="str">
        <f t="shared" si="115"/>
        <v/>
      </c>
      <c r="AU122" s="35" t="str">
        <f t="shared" si="77"/>
        <v/>
      </c>
      <c r="AV122" s="35" t="str">
        <f t="shared" si="78"/>
        <v/>
      </c>
      <c r="AW122" s="35" t="str">
        <f t="shared" si="79"/>
        <v/>
      </c>
      <c r="AZ122" s="35" t="str">
        <f t="shared" si="80"/>
        <v/>
      </c>
      <c r="BA122" s="35" t="str">
        <f t="shared" si="81"/>
        <v/>
      </c>
      <c r="BB122" s="35" t="str">
        <f t="shared" si="82"/>
        <v/>
      </c>
      <c r="BC122" s="35" t="str">
        <f t="shared" si="83"/>
        <v/>
      </c>
      <c r="BD122" s="35" t="str">
        <f t="shared" si="84"/>
        <v/>
      </c>
      <c r="BE122" s="35" t="str">
        <f t="shared" si="85"/>
        <v/>
      </c>
      <c r="BF122" s="35" t="str">
        <f t="shared" si="86"/>
        <v/>
      </c>
      <c r="BG122" s="35" t="str">
        <f t="shared" si="87"/>
        <v/>
      </c>
      <c r="BH122" s="35" t="str">
        <f t="shared" si="88"/>
        <v/>
      </c>
      <c r="BI122" s="35" t="str">
        <f t="shared" si="89"/>
        <v/>
      </c>
      <c r="BJ122" s="35" t="str">
        <f t="shared" si="90"/>
        <v/>
      </c>
      <c r="BK122" s="35" t="str">
        <f t="shared" si="91"/>
        <v/>
      </c>
      <c r="BL122" s="35" t="str">
        <f t="shared" si="92"/>
        <v/>
      </c>
      <c r="BM122" s="35" t="str">
        <f t="shared" si="93"/>
        <v/>
      </c>
      <c r="BP122" s="35" t="str">
        <f t="shared" si="116"/>
        <v/>
      </c>
      <c r="BQ122" s="35" t="str">
        <f t="shared" si="94"/>
        <v/>
      </c>
      <c r="BR122" s="35" t="str">
        <f t="shared" si="95"/>
        <v/>
      </c>
      <c r="BS122" s="35" t="str">
        <f t="shared" si="96"/>
        <v/>
      </c>
      <c r="BT122" s="35" t="str">
        <f t="shared" si="97"/>
        <v/>
      </c>
      <c r="BU122" s="35" t="str">
        <f t="shared" si="117"/>
        <v/>
      </c>
      <c r="BV122" s="35" t="str">
        <f t="shared" si="98"/>
        <v/>
      </c>
      <c r="BW122" s="35" t="str">
        <f t="shared" si="99"/>
        <v/>
      </c>
      <c r="BX122" s="35" t="str">
        <f t="shared" si="100"/>
        <v/>
      </c>
      <c r="BY122" s="35" t="str">
        <f t="shared" si="101"/>
        <v/>
      </c>
      <c r="BZ122" s="35" t="str">
        <f t="shared" si="118"/>
        <v/>
      </c>
      <c r="CA122" s="35" t="str">
        <f t="shared" si="102"/>
        <v/>
      </c>
      <c r="CB122" s="35" t="str">
        <f t="shared" si="103"/>
        <v/>
      </c>
      <c r="CC122" s="35" t="str">
        <f t="shared" si="104"/>
        <v/>
      </c>
    </row>
    <row r="123" spans="1:81" ht="51" customHeight="1" outlineLevel="1" x14ac:dyDescent="0.2">
      <c r="A123" s="19"/>
      <c r="B123" s="5"/>
      <c r="C123" s="118" t="s">
        <v>35</v>
      </c>
      <c r="D123" s="5"/>
      <c r="E123" s="5">
        <v>1</v>
      </c>
      <c r="F123" s="5" t="s">
        <v>36</v>
      </c>
      <c r="G123" s="5"/>
      <c r="H123" s="5">
        <v>1</v>
      </c>
      <c r="I123" s="5"/>
      <c r="J123" s="5">
        <v>1</v>
      </c>
      <c r="K123" s="5"/>
      <c r="L123" s="47"/>
      <c r="M123" s="76"/>
      <c r="N123" s="19"/>
      <c r="O123" s="5"/>
      <c r="P123" s="5"/>
      <c r="Q123" s="5"/>
      <c r="R123" s="5"/>
      <c r="S123" s="5"/>
      <c r="T123" s="5"/>
      <c r="U123" s="5"/>
      <c r="V123" s="5"/>
      <c r="W123" s="77"/>
      <c r="X123" s="76"/>
      <c r="Y123" s="19"/>
      <c r="Z123" s="5"/>
      <c r="AA123" s="5"/>
      <c r="AB123" s="5"/>
      <c r="AC123" s="5"/>
      <c r="AD123" s="5"/>
      <c r="AE123" s="5"/>
      <c r="AF123" s="5"/>
      <c r="AG123" s="5"/>
      <c r="AH123" s="77"/>
      <c r="AI123" s="121"/>
      <c r="AJ123" s="35" t="str">
        <f t="shared" si="110"/>
        <v/>
      </c>
      <c r="AK123" s="35" t="str">
        <f t="shared" si="111"/>
        <v/>
      </c>
      <c r="AL123" s="35" t="str">
        <f t="shared" si="112"/>
        <v/>
      </c>
      <c r="AM123" s="35" t="str">
        <f t="shared" si="113"/>
        <v/>
      </c>
      <c r="AN123" s="35" t="str">
        <f t="shared" si="114"/>
        <v/>
      </c>
      <c r="AO123" s="35">
        <f>IF(RIGHT(F123,2)="A4",VALUE(LEFT(F123,1)),"")</f>
        <v>5</v>
      </c>
      <c r="AP123" s="35" t="str">
        <f t="shared" si="119"/>
        <v/>
      </c>
      <c r="AQ123" s="35" t="str">
        <f t="shared" si="120"/>
        <v/>
      </c>
      <c r="AR123" s="35" t="str">
        <f t="shared" si="121"/>
        <v/>
      </c>
      <c r="AS123" s="35" t="str">
        <f t="shared" si="76"/>
        <v/>
      </c>
      <c r="AT123" s="35" t="str">
        <f t="shared" si="115"/>
        <v/>
      </c>
      <c r="AU123" s="35" t="str">
        <f t="shared" si="77"/>
        <v/>
      </c>
      <c r="AV123" s="35" t="str">
        <f t="shared" si="78"/>
        <v/>
      </c>
      <c r="AW123" s="35" t="str">
        <f t="shared" si="79"/>
        <v/>
      </c>
      <c r="AZ123" s="35" t="str">
        <f t="shared" si="80"/>
        <v/>
      </c>
      <c r="BA123" s="35" t="str">
        <f t="shared" si="81"/>
        <v/>
      </c>
      <c r="BB123" s="35" t="str">
        <f t="shared" si="82"/>
        <v/>
      </c>
      <c r="BC123" s="35" t="str">
        <f t="shared" si="83"/>
        <v/>
      </c>
      <c r="BD123" s="35" t="str">
        <f t="shared" si="84"/>
        <v/>
      </c>
      <c r="BE123" s="35" t="str">
        <f t="shared" si="85"/>
        <v/>
      </c>
      <c r="BF123" s="35" t="str">
        <f t="shared" si="86"/>
        <v/>
      </c>
      <c r="BG123" s="35" t="str">
        <f t="shared" si="87"/>
        <v/>
      </c>
      <c r="BH123" s="35" t="str">
        <f t="shared" si="88"/>
        <v/>
      </c>
      <c r="BI123" s="35" t="str">
        <f t="shared" si="89"/>
        <v/>
      </c>
      <c r="BJ123" s="35" t="str">
        <f t="shared" si="90"/>
        <v/>
      </c>
      <c r="BK123" s="35" t="str">
        <f t="shared" si="91"/>
        <v/>
      </c>
      <c r="BL123" s="35" t="str">
        <f t="shared" si="92"/>
        <v/>
      </c>
      <c r="BM123" s="35" t="str">
        <f t="shared" si="93"/>
        <v/>
      </c>
      <c r="BP123" s="35" t="str">
        <f t="shared" si="116"/>
        <v/>
      </c>
      <c r="BQ123" s="35" t="str">
        <f t="shared" si="94"/>
        <v/>
      </c>
      <c r="BR123" s="35" t="str">
        <f t="shared" si="95"/>
        <v/>
      </c>
      <c r="BS123" s="35" t="str">
        <f t="shared" si="96"/>
        <v/>
      </c>
      <c r="BT123" s="35" t="str">
        <f t="shared" si="97"/>
        <v/>
      </c>
      <c r="BU123" s="35" t="str">
        <f t="shared" si="117"/>
        <v/>
      </c>
      <c r="BV123" s="35" t="str">
        <f t="shared" si="98"/>
        <v/>
      </c>
      <c r="BW123" s="35" t="str">
        <f t="shared" si="99"/>
        <v/>
      </c>
      <c r="BX123" s="35" t="str">
        <f t="shared" si="100"/>
        <v/>
      </c>
      <c r="BY123" s="35" t="str">
        <f t="shared" si="101"/>
        <v/>
      </c>
      <c r="BZ123" s="35" t="str">
        <f t="shared" si="118"/>
        <v/>
      </c>
      <c r="CA123" s="35" t="str">
        <f t="shared" si="102"/>
        <v/>
      </c>
      <c r="CB123" s="35" t="str">
        <f t="shared" si="103"/>
        <v/>
      </c>
      <c r="CC123" s="35" t="str">
        <f t="shared" si="104"/>
        <v/>
      </c>
    </row>
    <row r="124" spans="1:81" ht="58" customHeight="1" outlineLevel="1" x14ac:dyDescent="0.2">
      <c r="A124" s="19"/>
      <c r="B124" s="5"/>
      <c r="C124" s="118"/>
      <c r="D124" s="5"/>
      <c r="E124" s="5"/>
      <c r="F124" s="5"/>
      <c r="G124" s="5"/>
      <c r="H124" s="5"/>
      <c r="I124" s="5"/>
      <c r="J124" s="5"/>
      <c r="K124" s="5"/>
      <c r="L124" s="47">
        <v>20</v>
      </c>
      <c r="M124" s="76"/>
      <c r="N124" s="19"/>
      <c r="O124" s="5"/>
      <c r="P124" s="5"/>
      <c r="Q124" s="5"/>
      <c r="R124" s="5"/>
      <c r="S124" s="5"/>
      <c r="T124" s="5"/>
      <c r="U124" s="5"/>
      <c r="V124" s="5"/>
      <c r="W124" s="77"/>
      <c r="X124" s="76"/>
      <c r="Y124" s="19"/>
      <c r="Z124" s="5"/>
      <c r="AA124" s="5"/>
      <c r="AB124" s="5"/>
      <c r="AC124" s="5"/>
      <c r="AD124" s="5"/>
      <c r="AE124" s="5"/>
      <c r="AF124" s="5"/>
      <c r="AG124" s="5"/>
      <c r="AH124" s="77"/>
      <c r="AI124" s="121"/>
      <c r="AJ124" s="35" t="str">
        <f t="shared" si="110"/>
        <v/>
      </c>
      <c r="AK124" s="35" t="str">
        <f t="shared" si="111"/>
        <v/>
      </c>
      <c r="AL124" s="35" t="str">
        <f t="shared" si="112"/>
        <v/>
      </c>
      <c r="AM124" s="35" t="str">
        <f t="shared" si="113"/>
        <v/>
      </c>
      <c r="AN124" s="35" t="str">
        <f t="shared" si="114"/>
        <v/>
      </c>
      <c r="AO124" s="35" t="str">
        <f t="shared" si="125"/>
        <v/>
      </c>
      <c r="AP124" s="35" t="str">
        <f t="shared" si="119"/>
        <v/>
      </c>
      <c r="AQ124" s="35" t="str">
        <f t="shared" si="120"/>
        <v/>
      </c>
      <c r="AR124" s="35" t="str">
        <f t="shared" si="121"/>
        <v/>
      </c>
      <c r="AS124" s="35" t="str">
        <f t="shared" si="76"/>
        <v/>
      </c>
      <c r="AT124" s="35" t="str">
        <f t="shared" si="115"/>
        <v/>
      </c>
      <c r="AU124" s="35" t="str">
        <f t="shared" si="77"/>
        <v/>
      </c>
      <c r="AV124" s="35" t="str">
        <f t="shared" si="78"/>
        <v/>
      </c>
      <c r="AW124" s="35" t="str">
        <f t="shared" si="79"/>
        <v/>
      </c>
      <c r="AZ124" s="35" t="str">
        <f t="shared" si="80"/>
        <v/>
      </c>
      <c r="BA124" s="35" t="str">
        <f t="shared" si="81"/>
        <v/>
      </c>
      <c r="BB124" s="35" t="str">
        <f t="shared" si="82"/>
        <v/>
      </c>
      <c r="BC124" s="35" t="str">
        <f t="shared" si="83"/>
        <v/>
      </c>
      <c r="BD124" s="35" t="str">
        <f t="shared" si="84"/>
        <v/>
      </c>
      <c r="BE124" s="35" t="str">
        <f t="shared" si="85"/>
        <v/>
      </c>
      <c r="BF124" s="35" t="str">
        <f t="shared" si="86"/>
        <v/>
      </c>
      <c r="BG124" s="35" t="str">
        <f t="shared" si="87"/>
        <v/>
      </c>
      <c r="BH124" s="35" t="str">
        <f t="shared" si="88"/>
        <v/>
      </c>
      <c r="BI124" s="35" t="str">
        <f t="shared" si="89"/>
        <v/>
      </c>
      <c r="BJ124" s="35" t="str">
        <f t="shared" si="90"/>
        <v/>
      </c>
      <c r="BK124" s="35" t="str">
        <f t="shared" si="91"/>
        <v/>
      </c>
      <c r="BL124" s="35" t="str">
        <f t="shared" si="92"/>
        <v/>
      </c>
      <c r="BM124" s="35" t="str">
        <f t="shared" si="93"/>
        <v/>
      </c>
      <c r="BP124" s="35" t="str">
        <f t="shared" si="116"/>
        <v/>
      </c>
      <c r="BQ124" s="35" t="str">
        <f t="shared" si="94"/>
        <v/>
      </c>
      <c r="BR124" s="35" t="str">
        <f t="shared" si="95"/>
        <v/>
      </c>
      <c r="BS124" s="35" t="str">
        <f t="shared" si="96"/>
        <v/>
      </c>
      <c r="BT124" s="35" t="str">
        <f t="shared" si="97"/>
        <v/>
      </c>
      <c r="BU124" s="35" t="str">
        <f t="shared" si="117"/>
        <v/>
      </c>
      <c r="BV124" s="35" t="str">
        <f t="shared" si="98"/>
        <v/>
      </c>
      <c r="BW124" s="35" t="str">
        <f t="shared" si="99"/>
        <v/>
      </c>
      <c r="BX124" s="35" t="str">
        <f t="shared" si="100"/>
        <v/>
      </c>
      <c r="BY124" s="35" t="str">
        <f t="shared" si="101"/>
        <v/>
      </c>
      <c r="BZ124" s="35" t="str">
        <f t="shared" si="118"/>
        <v/>
      </c>
      <c r="CA124" s="35" t="str">
        <f t="shared" si="102"/>
        <v/>
      </c>
      <c r="CB124" s="35" t="str">
        <f t="shared" si="103"/>
        <v/>
      </c>
      <c r="CC124" s="35" t="str">
        <f t="shared" si="104"/>
        <v/>
      </c>
    </row>
    <row r="125" spans="1:81" ht="52" customHeight="1" outlineLevel="1" x14ac:dyDescent="0.2">
      <c r="A125" s="19"/>
      <c r="B125" s="5"/>
      <c r="C125" s="118" t="s">
        <v>33</v>
      </c>
      <c r="D125" s="5"/>
      <c r="E125" s="5">
        <v>1</v>
      </c>
      <c r="F125" s="5" t="s">
        <v>30</v>
      </c>
      <c r="G125" s="5"/>
      <c r="H125" s="5"/>
      <c r="I125" s="5"/>
      <c r="J125" s="5"/>
      <c r="K125" s="5"/>
      <c r="L125" s="47"/>
      <c r="M125" s="76"/>
      <c r="N125" s="19"/>
      <c r="O125" s="5"/>
      <c r="P125" s="5"/>
      <c r="Q125" s="5"/>
      <c r="R125" s="5"/>
      <c r="S125" s="5"/>
      <c r="T125" s="5"/>
      <c r="U125" s="5"/>
      <c r="V125" s="5"/>
      <c r="W125" s="77"/>
      <c r="X125" s="76"/>
      <c r="Y125" s="19"/>
      <c r="Z125" s="5"/>
      <c r="AA125" s="5"/>
      <c r="AB125" s="5"/>
      <c r="AC125" s="5"/>
      <c r="AD125" s="5"/>
      <c r="AE125" s="5"/>
      <c r="AF125" s="5"/>
      <c r="AG125" s="5"/>
      <c r="AH125" s="77"/>
      <c r="AI125" s="121"/>
      <c r="AJ125" s="35" t="str">
        <f t="shared" si="110"/>
        <v/>
      </c>
      <c r="AK125" s="35" t="str">
        <f t="shared" si="111"/>
        <v/>
      </c>
      <c r="AL125" s="35" t="str">
        <f t="shared" si="112"/>
        <v/>
      </c>
      <c r="AM125" s="35" t="str">
        <f t="shared" si="113"/>
        <v/>
      </c>
      <c r="AN125" s="35" t="str">
        <f t="shared" si="114"/>
        <v/>
      </c>
      <c r="AO125" s="35">
        <f t="shared" si="125"/>
        <v>20</v>
      </c>
      <c r="AP125" s="35" t="str">
        <f t="shared" si="119"/>
        <v/>
      </c>
      <c r="AQ125" s="35" t="str">
        <f t="shared" si="120"/>
        <v/>
      </c>
      <c r="AR125" s="35" t="str">
        <f t="shared" si="121"/>
        <v/>
      </c>
      <c r="AS125" s="35" t="str">
        <f t="shared" si="76"/>
        <v/>
      </c>
      <c r="AT125" s="35" t="str">
        <f t="shared" si="115"/>
        <v/>
      </c>
      <c r="AU125" s="35" t="str">
        <f t="shared" si="77"/>
        <v/>
      </c>
      <c r="AV125" s="35" t="str">
        <f t="shared" si="78"/>
        <v/>
      </c>
      <c r="AW125" s="35" t="str">
        <f t="shared" si="79"/>
        <v/>
      </c>
      <c r="AZ125" s="35" t="str">
        <f t="shared" si="80"/>
        <v/>
      </c>
      <c r="BA125" s="35" t="str">
        <f t="shared" si="81"/>
        <v/>
      </c>
      <c r="BB125" s="35" t="str">
        <f t="shared" si="82"/>
        <v/>
      </c>
      <c r="BC125" s="35" t="str">
        <f t="shared" si="83"/>
        <v/>
      </c>
      <c r="BD125" s="35" t="str">
        <f t="shared" si="84"/>
        <v/>
      </c>
      <c r="BE125" s="35" t="str">
        <f t="shared" si="85"/>
        <v/>
      </c>
      <c r="BF125" s="35" t="str">
        <f t="shared" si="86"/>
        <v/>
      </c>
      <c r="BG125" s="35" t="str">
        <f t="shared" si="87"/>
        <v/>
      </c>
      <c r="BH125" s="35" t="str">
        <f t="shared" si="88"/>
        <v/>
      </c>
      <c r="BI125" s="35" t="str">
        <f t="shared" si="89"/>
        <v/>
      </c>
      <c r="BJ125" s="35" t="str">
        <f t="shared" si="90"/>
        <v/>
      </c>
      <c r="BK125" s="35" t="str">
        <f t="shared" si="91"/>
        <v/>
      </c>
      <c r="BL125" s="35" t="str">
        <f t="shared" si="92"/>
        <v/>
      </c>
      <c r="BM125" s="35" t="str">
        <f t="shared" si="93"/>
        <v/>
      </c>
      <c r="BP125" s="35" t="str">
        <f t="shared" si="116"/>
        <v/>
      </c>
      <c r="BQ125" s="35" t="str">
        <f t="shared" si="94"/>
        <v/>
      </c>
      <c r="BR125" s="35" t="str">
        <f t="shared" si="95"/>
        <v/>
      </c>
      <c r="BS125" s="35" t="str">
        <f t="shared" si="96"/>
        <v/>
      </c>
      <c r="BT125" s="35" t="str">
        <f t="shared" si="97"/>
        <v/>
      </c>
      <c r="BU125" s="35" t="str">
        <f t="shared" si="117"/>
        <v/>
      </c>
      <c r="BV125" s="35" t="str">
        <f t="shared" si="98"/>
        <v/>
      </c>
      <c r="BW125" s="35" t="str">
        <f t="shared" si="99"/>
        <v/>
      </c>
      <c r="BX125" s="35" t="str">
        <f t="shared" si="100"/>
        <v/>
      </c>
      <c r="BY125" s="35" t="str">
        <f t="shared" si="101"/>
        <v/>
      </c>
      <c r="BZ125" s="35" t="str">
        <f t="shared" si="118"/>
        <v/>
      </c>
      <c r="CA125" s="35" t="str">
        <f t="shared" si="102"/>
        <v/>
      </c>
      <c r="CB125" s="35" t="str">
        <f t="shared" si="103"/>
        <v/>
      </c>
      <c r="CC125" s="35" t="str">
        <f t="shared" si="104"/>
        <v/>
      </c>
    </row>
    <row r="126" spans="1:81" ht="54" customHeight="1" outlineLevel="1" x14ac:dyDescent="0.2">
      <c r="A126" s="19"/>
      <c r="B126" s="5"/>
      <c r="C126" s="118" t="s">
        <v>18</v>
      </c>
      <c r="D126" s="5"/>
      <c r="E126" s="5">
        <v>1</v>
      </c>
      <c r="F126" s="5"/>
      <c r="G126" s="5"/>
      <c r="H126" s="5">
        <v>1</v>
      </c>
      <c r="I126" s="5"/>
      <c r="J126" s="5">
        <v>1</v>
      </c>
      <c r="K126" s="5"/>
      <c r="L126" s="47"/>
      <c r="M126" s="76"/>
      <c r="N126" s="19"/>
      <c r="O126" s="5"/>
      <c r="P126" s="5"/>
      <c r="Q126" s="5"/>
      <c r="R126" s="5"/>
      <c r="S126" s="5"/>
      <c r="T126" s="5"/>
      <c r="U126" s="5"/>
      <c r="V126" s="5"/>
      <c r="W126" s="77"/>
      <c r="X126" s="76"/>
      <c r="Y126" s="19"/>
      <c r="Z126" s="5"/>
      <c r="AA126" s="5"/>
      <c r="AB126" s="5"/>
      <c r="AC126" s="5"/>
      <c r="AD126" s="5"/>
      <c r="AE126" s="5"/>
      <c r="AF126" s="5"/>
      <c r="AG126" s="5"/>
      <c r="AH126" s="77"/>
      <c r="AI126" s="121"/>
      <c r="AJ126" s="35" t="str">
        <f t="shared" si="110"/>
        <v/>
      </c>
      <c r="AK126" s="35" t="str">
        <f t="shared" si="111"/>
        <v/>
      </c>
      <c r="AL126" s="35" t="str">
        <f t="shared" si="112"/>
        <v/>
      </c>
      <c r="AM126" s="35" t="str">
        <f t="shared" si="113"/>
        <v/>
      </c>
      <c r="AN126" s="35" t="str">
        <f t="shared" si="114"/>
        <v/>
      </c>
      <c r="AO126" s="35" t="str">
        <f t="shared" si="125"/>
        <v/>
      </c>
      <c r="AP126" s="35" t="str">
        <f t="shared" si="119"/>
        <v/>
      </c>
      <c r="AQ126" s="35" t="str">
        <f t="shared" si="120"/>
        <v/>
      </c>
      <c r="AR126" s="35" t="str">
        <f t="shared" si="121"/>
        <v/>
      </c>
      <c r="AS126" s="35" t="str">
        <f t="shared" si="76"/>
        <v/>
      </c>
      <c r="AT126" s="35" t="str">
        <f t="shared" si="115"/>
        <v/>
      </c>
      <c r="AU126" s="35" t="str">
        <f t="shared" si="77"/>
        <v/>
      </c>
      <c r="AV126" s="35" t="str">
        <f t="shared" si="78"/>
        <v/>
      </c>
      <c r="AW126" s="35" t="str">
        <f t="shared" si="79"/>
        <v/>
      </c>
      <c r="AZ126" s="35" t="str">
        <f t="shared" si="80"/>
        <v/>
      </c>
      <c r="BA126" s="35" t="str">
        <f t="shared" si="81"/>
        <v/>
      </c>
      <c r="BB126" s="35" t="str">
        <f t="shared" si="82"/>
        <v/>
      </c>
      <c r="BC126" s="35" t="str">
        <f t="shared" si="83"/>
        <v/>
      </c>
      <c r="BD126" s="35" t="str">
        <f t="shared" si="84"/>
        <v/>
      </c>
      <c r="BE126" s="35" t="str">
        <f t="shared" si="85"/>
        <v/>
      </c>
      <c r="BF126" s="35" t="str">
        <f t="shared" si="86"/>
        <v/>
      </c>
      <c r="BG126" s="35" t="str">
        <f t="shared" si="87"/>
        <v/>
      </c>
      <c r="BH126" s="35" t="str">
        <f t="shared" si="88"/>
        <v/>
      </c>
      <c r="BI126" s="35" t="str">
        <f t="shared" si="89"/>
        <v/>
      </c>
      <c r="BJ126" s="35" t="str">
        <f t="shared" si="90"/>
        <v/>
      </c>
      <c r="BK126" s="35" t="str">
        <f t="shared" si="91"/>
        <v/>
      </c>
      <c r="BL126" s="35" t="str">
        <f t="shared" si="92"/>
        <v/>
      </c>
      <c r="BM126" s="35" t="str">
        <f t="shared" si="93"/>
        <v/>
      </c>
      <c r="BP126" s="35" t="str">
        <f t="shared" si="116"/>
        <v/>
      </c>
      <c r="BQ126" s="35" t="str">
        <f t="shared" si="94"/>
        <v/>
      </c>
      <c r="BR126" s="35" t="str">
        <f t="shared" si="95"/>
        <v/>
      </c>
      <c r="BS126" s="35" t="str">
        <f t="shared" si="96"/>
        <v/>
      </c>
      <c r="BT126" s="35" t="str">
        <f t="shared" si="97"/>
        <v/>
      </c>
      <c r="BU126" s="35" t="str">
        <f t="shared" si="117"/>
        <v/>
      </c>
      <c r="BV126" s="35" t="str">
        <f t="shared" si="98"/>
        <v/>
      </c>
      <c r="BW126" s="35" t="str">
        <f t="shared" si="99"/>
        <v/>
      </c>
      <c r="BX126" s="35" t="str">
        <f t="shared" si="100"/>
        <v/>
      </c>
      <c r="BY126" s="35" t="str">
        <f t="shared" si="101"/>
        <v/>
      </c>
      <c r="BZ126" s="35" t="str">
        <f t="shared" si="118"/>
        <v/>
      </c>
      <c r="CA126" s="35" t="str">
        <f t="shared" si="102"/>
        <v/>
      </c>
      <c r="CB126" s="35" t="str">
        <f t="shared" si="103"/>
        <v/>
      </c>
      <c r="CC126" s="35" t="str">
        <f t="shared" si="104"/>
        <v/>
      </c>
    </row>
    <row r="127" spans="1:81" ht="17" outlineLevel="1" x14ac:dyDescent="0.2">
      <c r="A127" s="19"/>
      <c r="B127" s="5"/>
      <c r="C127" s="118" t="s">
        <v>37</v>
      </c>
      <c r="D127" s="5"/>
      <c r="E127" s="5">
        <v>1</v>
      </c>
      <c r="F127" s="5" t="s">
        <v>36</v>
      </c>
      <c r="G127" s="5"/>
      <c r="H127" s="5">
        <v>5</v>
      </c>
      <c r="I127" s="5"/>
      <c r="J127" s="5">
        <v>5</v>
      </c>
      <c r="K127" s="5"/>
      <c r="L127" s="47"/>
      <c r="M127" s="76"/>
      <c r="N127" s="19"/>
      <c r="O127" s="5"/>
      <c r="P127" s="5"/>
      <c r="Q127" s="5"/>
      <c r="R127" s="5"/>
      <c r="S127" s="5"/>
      <c r="T127" s="5"/>
      <c r="U127" s="5"/>
      <c r="V127" s="5"/>
      <c r="W127" s="77"/>
      <c r="X127" s="76"/>
      <c r="Y127" s="19"/>
      <c r="Z127" s="5"/>
      <c r="AA127" s="5"/>
      <c r="AB127" s="5"/>
      <c r="AC127" s="5"/>
      <c r="AD127" s="5"/>
      <c r="AE127" s="5"/>
      <c r="AF127" s="5"/>
      <c r="AG127" s="5"/>
      <c r="AH127" s="77"/>
      <c r="AI127" s="121"/>
      <c r="AJ127" s="35" t="str">
        <f t="shared" si="110"/>
        <v/>
      </c>
      <c r="AK127" s="35" t="str">
        <f t="shared" si="111"/>
        <v/>
      </c>
      <c r="AL127" s="35" t="str">
        <f t="shared" si="112"/>
        <v/>
      </c>
      <c r="AM127" s="35" t="str">
        <f t="shared" si="113"/>
        <v/>
      </c>
      <c r="AN127" s="35" t="str">
        <f t="shared" si="114"/>
        <v/>
      </c>
      <c r="AO127" s="35">
        <f>IF(RIGHT(F127,2)="A4",VALUE(LEFT(F127,1)),"")</f>
        <v>5</v>
      </c>
      <c r="AP127" s="35" t="str">
        <f t="shared" si="119"/>
        <v/>
      </c>
      <c r="AQ127" s="35" t="str">
        <f t="shared" si="120"/>
        <v/>
      </c>
      <c r="AR127" s="35" t="str">
        <f t="shared" si="121"/>
        <v/>
      </c>
      <c r="AS127" s="35" t="str">
        <f t="shared" si="76"/>
        <v/>
      </c>
      <c r="AT127" s="35" t="str">
        <f t="shared" si="115"/>
        <v/>
      </c>
      <c r="AU127" s="35" t="str">
        <f t="shared" si="77"/>
        <v/>
      </c>
      <c r="AV127" s="35" t="str">
        <f t="shared" si="78"/>
        <v/>
      </c>
      <c r="AW127" s="35" t="str">
        <f t="shared" si="79"/>
        <v/>
      </c>
      <c r="AZ127" s="35" t="str">
        <f t="shared" si="80"/>
        <v/>
      </c>
      <c r="BA127" s="35" t="str">
        <f t="shared" si="81"/>
        <v/>
      </c>
      <c r="BB127" s="35" t="str">
        <f t="shared" si="82"/>
        <v/>
      </c>
      <c r="BC127" s="35" t="str">
        <f t="shared" si="83"/>
        <v/>
      </c>
      <c r="BD127" s="35" t="str">
        <f t="shared" si="84"/>
        <v/>
      </c>
      <c r="BE127" s="35" t="str">
        <f t="shared" si="85"/>
        <v/>
      </c>
      <c r="BF127" s="35" t="str">
        <f t="shared" si="86"/>
        <v/>
      </c>
      <c r="BG127" s="35" t="str">
        <f t="shared" si="87"/>
        <v/>
      </c>
      <c r="BH127" s="35" t="str">
        <f t="shared" si="88"/>
        <v/>
      </c>
      <c r="BI127" s="35" t="str">
        <f t="shared" si="89"/>
        <v/>
      </c>
      <c r="BJ127" s="35" t="str">
        <f t="shared" si="90"/>
        <v/>
      </c>
      <c r="BK127" s="35" t="str">
        <f t="shared" si="91"/>
        <v/>
      </c>
      <c r="BL127" s="35" t="str">
        <f t="shared" si="92"/>
        <v/>
      </c>
      <c r="BM127" s="35" t="str">
        <f t="shared" si="93"/>
        <v/>
      </c>
      <c r="BP127" s="35" t="str">
        <f t="shared" si="116"/>
        <v/>
      </c>
      <c r="BQ127" s="35" t="str">
        <f t="shared" si="94"/>
        <v/>
      </c>
      <c r="BR127" s="35" t="str">
        <f t="shared" si="95"/>
        <v/>
      </c>
      <c r="BS127" s="35" t="str">
        <f t="shared" si="96"/>
        <v/>
      </c>
      <c r="BT127" s="35" t="str">
        <f t="shared" si="97"/>
        <v/>
      </c>
      <c r="BU127" s="35" t="str">
        <f t="shared" si="117"/>
        <v/>
      </c>
      <c r="BV127" s="35" t="str">
        <f t="shared" si="98"/>
        <v/>
      </c>
      <c r="BW127" s="35" t="str">
        <f t="shared" si="99"/>
        <v/>
      </c>
      <c r="BX127" s="35" t="str">
        <f t="shared" si="100"/>
        <v/>
      </c>
      <c r="BY127" s="35" t="str">
        <f t="shared" si="101"/>
        <v/>
      </c>
      <c r="BZ127" s="35" t="str">
        <f t="shared" si="118"/>
        <v/>
      </c>
      <c r="CA127" s="35" t="str">
        <f t="shared" si="102"/>
        <v/>
      </c>
      <c r="CB127" s="35" t="str">
        <f t="shared" si="103"/>
        <v/>
      </c>
      <c r="CC127" s="35" t="str">
        <f t="shared" si="104"/>
        <v/>
      </c>
    </row>
    <row r="128" spans="1:81" ht="51" customHeight="1" outlineLevel="1" x14ac:dyDescent="0.2">
      <c r="A128" s="19"/>
      <c r="B128" s="5"/>
      <c r="C128" s="118" t="s">
        <v>16</v>
      </c>
      <c r="D128" s="5"/>
      <c r="E128" s="5">
        <v>1</v>
      </c>
      <c r="F128" s="5"/>
      <c r="G128" s="5"/>
      <c r="H128" s="5">
        <v>6</v>
      </c>
      <c r="I128" s="5"/>
      <c r="J128" s="5">
        <v>6</v>
      </c>
      <c r="K128" s="5"/>
      <c r="L128" s="47"/>
      <c r="M128" s="176" t="s">
        <v>511</v>
      </c>
      <c r="N128" s="18" t="s">
        <v>453</v>
      </c>
      <c r="O128" s="5"/>
      <c r="P128" s="5">
        <v>1</v>
      </c>
      <c r="Q128" s="5"/>
      <c r="R128" s="5"/>
      <c r="S128" s="5"/>
      <c r="T128" s="5"/>
      <c r="U128" s="5"/>
      <c r="V128" s="5"/>
      <c r="W128" s="77">
        <v>12</v>
      </c>
      <c r="X128" s="76"/>
      <c r="Y128" s="19"/>
      <c r="Z128" s="5"/>
      <c r="AA128" s="5"/>
      <c r="AB128" s="5"/>
      <c r="AC128" s="5"/>
      <c r="AD128" s="5"/>
      <c r="AE128" s="5"/>
      <c r="AF128" s="5"/>
      <c r="AG128" s="5"/>
      <c r="AH128" s="77"/>
      <c r="AI128" s="121"/>
      <c r="AJ128" s="35" t="str">
        <f t="shared" si="110"/>
        <v/>
      </c>
      <c r="AK128" s="35" t="str">
        <f t="shared" si="111"/>
        <v/>
      </c>
      <c r="AL128" s="35" t="str">
        <f t="shared" si="112"/>
        <v/>
      </c>
      <c r="AM128" s="35" t="str">
        <f t="shared" si="113"/>
        <v/>
      </c>
      <c r="AN128" s="35" t="str">
        <f t="shared" si="114"/>
        <v/>
      </c>
      <c r="AO128" s="35" t="str">
        <f t="shared" si="125"/>
        <v/>
      </c>
      <c r="AP128" s="35" t="str">
        <f t="shared" si="119"/>
        <v/>
      </c>
      <c r="AQ128" s="35" t="str">
        <f t="shared" si="120"/>
        <v/>
      </c>
      <c r="AR128" s="35" t="str">
        <f t="shared" si="121"/>
        <v/>
      </c>
      <c r="AS128" s="35" t="str">
        <f t="shared" si="76"/>
        <v/>
      </c>
      <c r="AT128" s="35" t="str">
        <f t="shared" si="115"/>
        <v/>
      </c>
      <c r="AU128" s="35" t="str">
        <f t="shared" si="77"/>
        <v/>
      </c>
      <c r="AV128" s="35" t="str">
        <f t="shared" si="78"/>
        <v/>
      </c>
      <c r="AW128" s="35" t="str">
        <f t="shared" si="79"/>
        <v/>
      </c>
      <c r="AZ128" s="35" t="str">
        <f t="shared" si="80"/>
        <v/>
      </c>
      <c r="BA128" s="35" t="str">
        <f t="shared" si="81"/>
        <v/>
      </c>
      <c r="BB128" s="35" t="str">
        <f t="shared" si="82"/>
        <v/>
      </c>
      <c r="BC128" s="35" t="str">
        <f t="shared" si="83"/>
        <v/>
      </c>
      <c r="BD128" s="35" t="str">
        <f t="shared" si="84"/>
        <v/>
      </c>
      <c r="BE128" s="35" t="str">
        <f t="shared" si="85"/>
        <v/>
      </c>
      <c r="BF128" s="35" t="str">
        <f t="shared" si="86"/>
        <v/>
      </c>
      <c r="BG128" s="35" t="str">
        <f t="shared" si="87"/>
        <v/>
      </c>
      <c r="BH128" s="35" t="str">
        <f t="shared" si="88"/>
        <v/>
      </c>
      <c r="BI128" s="35" t="str">
        <f t="shared" si="89"/>
        <v/>
      </c>
      <c r="BJ128" s="35" t="str">
        <f t="shared" si="90"/>
        <v/>
      </c>
      <c r="BK128" s="35" t="str">
        <f t="shared" si="91"/>
        <v/>
      </c>
      <c r="BL128" s="35" t="str">
        <f t="shared" si="92"/>
        <v/>
      </c>
      <c r="BM128" s="35" t="str">
        <f t="shared" si="93"/>
        <v/>
      </c>
      <c r="BP128" s="35" t="str">
        <f t="shared" si="116"/>
        <v/>
      </c>
      <c r="BQ128" s="35" t="str">
        <f t="shared" si="94"/>
        <v/>
      </c>
      <c r="BR128" s="35" t="str">
        <f t="shared" si="95"/>
        <v/>
      </c>
      <c r="BS128" s="35" t="str">
        <f t="shared" si="96"/>
        <v/>
      </c>
      <c r="BT128" s="35" t="str">
        <f t="shared" si="97"/>
        <v/>
      </c>
      <c r="BU128" s="35" t="str">
        <f t="shared" si="117"/>
        <v/>
      </c>
      <c r="BV128" s="35" t="str">
        <f t="shared" si="98"/>
        <v/>
      </c>
      <c r="BW128" s="35" t="str">
        <f t="shared" si="99"/>
        <v/>
      </c>
      <c r="BX128" s="35" t="str">
        <f t="shared" si="100"/>
        <v/>
      </c>
      <c r="BY128" s="35" t="str">
        <f t="shared" si="101"/>
        <v/>
      </c>
      <c r="BZ128" s="35" t="str">
        <f t="shared" si="118"/>
        <v/>
      </c>
      <c r="CA128" s="35" t="str">
        <f t="shared" si="102"/>
        <v/>
      </c>
      <c r="CB128" s="35" t="str">
        <f t="shared" si="103"/>
        <v/>
      </c>
      <c r="CC128" s="35" t="str">
        <f t="shared" si="104"/>
        <v/>
      </c>
    </row>
    <row r="129" spans="1:81" ht="17" outlineLevel="1" x14ac:dyDescent="0.2">
      <c r="A129" s="19"/>
      <c r="B129" s="5"/>
      <c r="C129" s="118" t="s">
        <v>20</v>
      </c>
      <c r="D129" s="5"/>
      <c r="E129" s="5">
        <v>1</v>
      </c>
      <c r="F129" s="5" t="s">
        <v>19</v>
      </c>
      <c r="G129" s="5"/>
      <c r="H129" s="5"/>
      <c r="I129" s="5"/>
      <c r="J129" s="5">
        <v>4</v>
      </c>
      <c r="K129" s="5"/>
      <c r="L129" s="47"/>
      <c r="M129" s="175"/>
      <c r="N129" s="5"/>
      <c r="O129" s="5"/>
      <c r="P129" s="5"/>
      <c r="Q129" s="5"/>
      <c r="R129" s="5"/>
      <c r="S129" s="5"/>
      <c r="T129" s="5"/>
      <c r="U129" s="5"/>
      <c r="V129" s="5"/>
      <c r="W129" s="5"/>
      <c r="X129" s="61"/>
      <c r="Y129" s="19"/>
      <c r="Z129" s="5"/>
      <c r="AA129" s="5"/>
      <c r="AB129" s="5"/>
      <c r="AC129" s="5"/>
      <c r="AD129" s="5"/>
      <c r="AE129" s="5"/>
      <c r="AF129" s="5"/>
      <c r="AG129" s="5"/>
      <c r="AH129" s="77"/>
      <c r="AI129" s="121"/>
      <c r="AJ129" s="35" t="str">
        <f t="shared" si="110"/>
        <v/>
      </c>
      <c r="AK129" s="35" t="str">
        <f t="shared" si="111"/>
        <v/>
      </c>
      <c r="AL129" s="35" t="str">
        <f t="shared" si="112"/>
        <v/>
      </c>
      <c r="AM129" s="35" t="str">
        <f t="shared" si="113"/>
        <v/>
      </c>
      <c r="AN129" s="35" t="str">
        <f t="shared" si="114"/>
        <v/>
      </c>
      <c r="AO129" s="35">
        <f>IF(RIGHT(F129,2)="A4",VALUE(LEFT(F129,1)),"")</f>
        <v>4</v>
      </c>
      <c r="AP129" s="35" t="str">
        <f t="shared" si="119"/>
        <v/>
      </c>
      <c r="AQ129" s="35" t="str">
        <f t="shared" si="120"/>
        <v/>
      </c>
      <c r="AR129" s="35" t="str">
        <f t="shared" si="121"/>
        <v/>
      </c>
      <c r="AS129" s="35" t="str">
        <f t="shared" si="76"/>
        <v/>
      </c>
      <c r="AT129" s="35" t="str">
        <f t="shared" si="115"/>
        <v/>
      </c>
      <c r="AU129" s="35" t="str">
        <f t="shared" si="77"/>
        <v/>
      </c>
      <c r="AV129" s="35" t="str">
        <f t="shared" si="78"/>
        <v/>
      </c>
      <c r="AW129" s="35" t="str">
        <f t="shared" si="79"/>
        <v/>
      </c>
      <c r="AZ129" s="35" t="str">
        <f t="shared" si="80"/>
        <v/>
      </c>
      <c r="BA129" s="35" t="str">
        <f t="shared" si="81"/>
        <v/>
      </c>
      <c r="BB129" s="35" t="str">
        <f t="shared" si="82"/>
        <v/>
      </c>
      <c r="BC129" s="35" t="str">
        <f t="shared" si="83"/>
        <v/>
      </c>
      <c r="BD129" s="35" t="str">
        <f t="shared" si="84"/>
        <v/>
      </c>
      <c r="BE129" s="35" t="str">
        <f t="shared" si="85"/>
        <v/>
      </c>
      <c r="BF129" s="35" t="str">
        <f t="shared" si="86"/>
        <v/>
      </c>
      <c r="BG129" s="35" t="str">
        <f t="shared" si="87"/>
        <v/>
      </c>
      <c r="BH129" s="35" t="str">
        <f t="shared" si="88"/>
        <v/>
      </c>
      <c r="BI129" s="35" t="str">
        <f t="shared" si="89"/>
        <v/>
      </c>
      <c r="BJ129" s="35" t="str">
        <f t="shared" si="90"/>
        <v/>
      </c>
      <c r="BK129" s="35" t="str">
        <f t="shared" si="91"/>
        <v/>
      </c>
      <c r="BL129" s="35" t="str">
        <f t="shared" si="92"/>
        <v/>
      </c>
      <c r="BM129" s="35" t="str">
        <f t="shared" si="93"/>
        <v/>
      </c>
      <c r="BP129" s="35" t="str">
        <f t="shared" si="116"/>
        <v/>
      </c>
      <c r="BQ129" s="35" t="str">
        <f t="shared" si="94"/>
        <v/>
      </c>
      <c r="BR129" s="35" t="str">
        <f t="shared" si="95"/>
        <v/>
      </c>
      <c r="BS129" s="35" t="str">
        <f t="shared" si="96"/>
        <v/>
      </c>
      <c r="BT129" s="35" t="str">
        <f t="shared" si="97"/>
        <v/>
      </c>
      <c r="BU129" s="35" t="str">
        <f t="shared" si="117"/>
        <v/>
      </c>
      <c r="BV129" s="35" t="str">
        <f t="shared" si="98"/>
        <v/>
      </c>
      <c r="BW129" s="35" t="str">
        <f t="shared" si="99"/>
        <v/>
      </c>
      <c r="BX129" s="35" t="str">
        <f t="shared" si="100"/>
        <v/>
      </c>
      <c r="BY129" s="35" t="str">
        <f t="shared" si="101"/>
        <v/>
      </c>
      <c r="BZ129" s="35" t="str">
        <f t="shared" si="118"/>
        <v/>
      </c>
      <c r="CA129" s="35" t="str">
        <f t="shared" si="102"/>
        <v/>
      </c>
      <c r="CB129" s="35" t="str">
        <f t="shared" si="103"/>
        <v/>
      </c>
      <c r="CC129" s="35" t="str">
        <f t="shared" si="104"/>
        <v/>
      </c>
    </row>
    <row r="130" spans="1:81" ht="42" customHeight="1" outlineLevel="1" x14ac:dyDescent="0.2">
      <c r="A130" s="19"/>
      <c r="B130" s="5"/>
      <c r="C130" s="118" t="s">
        <v>21</v>
      </c>
      <c r="D130" s="5"/>
      <c r="E130" s="5">
        <v>1</v>
      </c>
      <c r="F130" s="5"/>
      <c r="G130" s="5"/>
      <c r="H130" s="5">
        <v>2</v>
      </c>
      <c r="I130" s="5"/>
      <c r="J130" s="5">
        <v>2</v>
      </c>
      <c r="K130" s="5"/>
      <c r="L130" s="47"/>
      <c r="M130" s="176" t="s">
        <v>512</v>
      </c>
      <c r="N130" s="19" t="s">
        <v>438</v>
      </c>
      <c r="O130" s="5"/>
      <c r="P130" s="5">
        <v>1</v>
      </c>
      <c r="Q130" s="5"/>
      <c r="R130" s="5"/>
      <c r="S130" s="5">
        <v>4</v>
      </c>
      <c r="T130" s="5"/>
      <c r="U130" s="5">
        <v>80</v>
      </c>
      <c r="V130" s="5"/>
      <c r="W130" s="77"/>
      <c r="X130" s="76"/>
      <c r="Y130" s="19"/>
      <c r="Z130" s="5"/>
      <c r="AA130" s="5"/>
      <c r="AB130" s="5"/>
      <c r="AC130" s="5"/>
      <c r="AD130" s="5"/>
      <c r="AE130" s="5"/>
      <c r="AF130" s="5"/>
      <c r="AG130" s="5"/>
      <c r="AH130" s="77"/>
      <c r="AI130" s="121"/>
      <c r="AJ130" s="35" t="str">
        <f t="shared" si="110"/>
        <v/>
      </c>
      <c r="AK130" s="35" t="str">
        <f t="shared" si="111"/>
        <v/>
      </c>
      <c r="AL130" s="35" t="str">
        <f t="shared" si="112"/>
        <v/>
      </c>
      <c r="AM130" s="35" t="str">
        <f t="shared" si="113"/>
        <v/>
      </c>
      <c r="AN130" s="35" t="str">
        <f t="shared" si="114"/>
        <v/>
      </c>
      <c r="AO130" s="35" t="str">
        <f t="shared" ref="AO130:AO147" si="126">IF(RIGHT(F130,2)="A4",VALUE(LEFT(F130,2)),"")</f>
        <v/>
      </c>
      <c r="AP130" s="35" t="str">
        <f t="shared" si="119"/>
        <v/>
      </c>
      <c r="AQ130" s="35" t="str">
        <f t="shared" si="120"/>
        <v/>
      </c>
      <c r="AR130" s="35" t="str">
        <f t="shared" si="121"/>
        <v/>
      </c>
      <c r="AS130" s="35" t="str">
        <f t="shared" si="76"/>
        <v/>
      </c>
      <c r="AT130" s="35" t="str">
        <f t="shared" si="115"/>
        <v/>
      </c>
      <c r="AU130" s="35" t="str">
        <f t="shared" si="77"/>
        <v/>
      </c>
      <c r="AV130" s="35" t="str">
        <f t="shared" si="78"/>
        <v/>
      </c>
      <c r="AW130" s="35" t="str">
        <f t="shared" si="79"/>
        <v/>
      </c>
      <c r="AZ130" s="35" t="str">
        <f t="shared" si="80"/>
        <v/>
      </c>
      <c r="BA130" s="35" t="str">
        <f t="shared" si="81"/>
        <v/>
      </c>
      <c r="BB130" s="35" t="str">
        <f t="shared" si="82"/>
        <v/>
      </c>
      <c r="BC130" s="35" t="str">
        <f t="shared" si="83"/>
        <v/>
      </c>
      <c r="BD130" s="35" t="str">
        <f t="shared" si="84"/>
        <v/>
      </c>
      <c r="BE130" s="35" t="str">
        <f t="shared" si="85"/>
        <v/>
      </c>
      <c r="BF130" s="35" t="str">
        <f t="shared" si="86"/>
        <v/>
      </c>
      <c r="BG130" s="35" t="str">
        <f t="shared" si="87"/>
        <v/>
      </c>
      <c r="BH130" s="35" t="str">
        <f t="shared" si="88"/>
        <v/>
      </c>
      <c r="BI130" s="35" t="str">
        <f t="shared" si="89"/>
        <v/>
      </c>
      <c r="BJ130" s="35" t="str">
        <f t="shared" si="90"/>
        <v/>
      </c>
      <c r="BK130" s="35" t="str">
        <f t="shared" si="91"/>
        <v/>
      </c>
      <c r="BL130" s="35" t="str">
        <f t="shared" si="92"/>
        <v/>
      </c>
      <c r="BM130" s="35" t="str">
        <f t="shared" si="93"/>
        <v/>
      </c>
      <c r="BP130" s="35" t="str">
        <f t="shared" si="116"/>
        <v/>
      </c>
      <c r="BQ130" s="35" t="str">
        <f t="shared" si="94"/>
        <v/>
      </c>
      <c r="BR130" s="35" t="str">
        <f t="shared" si="95"/>
        <v/>
      </c>
      <c r="BS130" s="35" t="str">
        <f t="shared" si="96"/>
        <v/>
      </c>
      <c r="BT130" s="35" t="str">
        <f t="shared" si="97"/>
        <v/>
      </c>
      <c r="BU130" s="35" t="str">
        <f t="shared" si="117"/>
        <v/>
      </c>
      <c r="BV130" s="35" t="str">
        <f t="shared" si="98"/>
        <v/>
      </c>
      <c r="BW130" s="35" t="str">
        <f t="shared" si="99"/>
        <v/>
      </c>
      <c r="BX130" s="35" t="str">
        <f t="shared" si="100"/>
        <v/>
      </c>
      <c r="BY130" s="35" t="str">
        <f t="shared" si="101"/>
        <v/>
      </c>
      <c r="BZ130" s="35" t="str">
        <f t="shared" si="118"/>
        <v/>
      </c>
      <c r="CA130" s="35" t="str">
        <f t="shared" si="102"/>
        <v/>
      </c>
      <c r="CB130" s="35" t="str">
        <f t="shared" si="103"/>
        <v/>
      </c>
      <c r="CC130" s="35" t="str">
        <f t="shared" si="104"/>
        <v/>
      </c>
    </row>
    <row r="131" spans="1:81" ht="58" customHeight="1" outlineLevel="1" x14ac:dyDescent="0.2">
      <c r="A131" s="19"/>
      <c r="B131" s="5"/>
      <c r="C131" s="118"/>
      <c r="D131" s="19"/>
      <c r="E131" s="19"/>
      <c r="F131" s="19"/>
      <c r="G131" s="19"/>
      <c r="H131" s="19"/>
      <c r="I131" s="19"/>
      <c r="J131" s="19"/>
      <c r="K131" s="19"/>
      <c r="L131" s="50"/>
      <c r="M131" s="176" t="s">
        <v>541</v>
      </c>
      <c r="N131" s="18" t="s">
        <v>138</v>
      </c>
      <c r="O131" s="5"/>
      <c r="P131" s="5">
        <v>1</v>
      </c>
      <c r="Q131" s="5" t="s">
        <v>42</v>
      </c>
      <c r="R131" s="5"/>
      <c r="S131" s="5"/>
      <c r="T131" s="5"/>
      <c r="U131" s="5"/>
      <c r="V131" s="5"/>
      <c r="W131" s="77">
        <v>100</v>
      </c>
      <c r="X131" s="76"/>
      <c r="Y131" s="19"/>
      <c r="Z131" s="5"/>
      <c r="AA131" s="5"/>
      <c r="AB131" s="5"/>
      <c r="AC131" s="5"/>
      <c r="AD131" s="5"/>
      <c r="AE131" s="5"/>
      <c r="AF131" s="5"/>
      <c r="AG131" s="5"/>
      <c r="AH131" s="77"/>
      <c r="AI131" s="121"/>
      <c r="AJ131" s="35" t="str">
        <f t="shared" si="110"/>
        <v/>
      </c>
      <c r="AK131" s="35" t="str">
        <f t="shared" si="111"/>
        <v/>
      </c>
      <c r="AL131" s="35" t="str">
        <f t="shared" si="112"/>
        <v/>
      </c>
      <c r="AM131" s="35" t="str">
        <f t="shared" si="113"/>
        <v/>
      </c>
      <c r="AN131" s="35" t="str">
        <f t="shared" si="114"/>
        <v/>
      </c>
      <c r="AO131" s="35" t="str">
        <f t="shared" si="126"/>
        <v/>
      </c>
      <c r="AP131" s="35" t="str">
        <f t="shared" si="119"/>
        <v/>
      </c>
      <c r="AQ131" s="35" t="str">
        <f t="shared" si="120"/>
        <v/>
      </c>
      <c r="AR131" s="35" t="str">
        <f t="shared" si="121"/>
        <v/>
      </c>
      <c r="AS131" s="35" t="str">
        <f t="shared" si="76"/>
        <v/>
      </c>
      <c r="AT131" s="35" t="str">
        <f t="shared" si="115"/>
        <v/>
      </c>
      <c r="AU131" s="35" t="str">
        <f t="shared" si="77"/>
        <v/>
      </c>
      <c r="AV131" s="35" t="str">
        <f t="shared" si="78"/>
        <v/>
      </c>
      <c r="AW131" s="35" t="str">
        <f t="shared" si="79"/>
        <v/>
      </c>
      <c r="AZ131" s="35" t="str">
        <f t="shared" si="80"/>
        <v/>
      </c>
      <c r="BA131" s="35" t="str">
        <f t="shared" si="81"/>
        <v/>
      </c>
      <c r="BB131" s="35" t="str">
        <f t="shared" si="82"/>
        <v/>
      </c>
      <c r="BC131" s="35" t="str">
        <f t="shared" si="83"/>
        <v/>
      </c>
      <c r="BD131" s="35" t="str">
        <f t="shared" si="84"/>
        <v/>
      </c>
      <c r="BE131" s="35">
        <f t="shared" si="85"/>
        <v>15</v>
      </c>
      <c r="BF131" s="35" t="str">
        <f t="shared" si="86"/>
        <v/>
      </c>
      <c r="BG131" s="35" t="str">
        <f t="shared" si="87"/>
        <v/>
      </c>
      <c r="BH131" s="35" t="str">
        <f t="shared" si="88"/>
        <v/>
      </c>
      <c r="BI131" s="35" t="str">
        <f t="shared" si="89"/>
        <v/>
      </c>
      <c r="BJ131" s="35" t="str">
        <f t="shared" si="90"/>
        <v/>
      </c>
      <c r="BK131" s="35" t="str">
        <f t="shared" si="91"/>
        <v/>
      </c>
      <c r="BL131" s="35" t="str">
        <f t="shared" si="92"/>
        <v/>
      </c>
      <c r="BM131" s="35" t="str">
        <f t="shared" si="93"/>
        <v/>
      </c>
      <c r="BP131" s="35" t="str">
        <f t="shared" si="116"/>
        <v/>
      </c>
      <c r="BQ131" s="35" t="str">
        <f t="shared" si="94"/>
        <v/>
      </c>
      <c r="BR131" s="35" t="str">
        <f t="shared" si="95"/>
        <v/>
      </c>
      <c r="BS131" s="35" t="str">
        <f t="shared" si="96"/>
        <v/>
      </c>
      <c r="BT131" s="35" t="str">
        <f t="shared" si="97"/>
        <v/>
      </c>
      <c r="BU131" s="35" t="str">
        <f t="shared" si="117"/>
        <v/>
      </c>
      <c r="BV131" s="35" t="str">
        <f t="shared" si="98"/>
        <v/>
      </c>
      <c r="BW131" s="35" t="str">
        <f t="shared" si="99"/>
        <v/>
      </c>
      <c r="BX131" s="35" t="str">
        <f t="shared" si="100"/>
        <v/>
      </c>
      <c r="BY131" s="35" t="str">
        <f t="shared" si="101"/>
        <v/>
      </c>
      <c r="BZ131" s="35" t="str">
        <f t="shared" si="118"/>
        <v/>
      </c>
      <c r="CA131" s="35" t="str">
        <f t="shared" si="102"/>
        <v/>
      </c>
      <c r="CB131" s="35" t="str">
        <f t="shared" si="103"/>
        <v/>
      </c>
      <c r="CC131" s="35" t="str">
        <f t="shared" si="104"/>
        <v/>
      </c>
    </row>
    <row r="132" spans="1:81" ht="30" customHeight="1" outlineLevel="1" x14ac:dyDescent="0.2">
      <c r="A132" s="19"/>
      <c r="B132" s="5"/>
      <c r="C132" s="118" t="s">
        <v>24</v>
      </c>
      <c r="D132" s="5"/>
      <c r="E132" s="5">
        <v>1</v>
      </c>
      <c r="F132" s="5"/>
      <c r="G132" s="5"/>
      <c r="H132" s="5">
        <v>30</v>
      </c>
      <c r="I132" s="5"/>
      <c r="J132" s="5">
        <v>30</v>
      </c>
      <c r="K132" s="5"/>
      <c r="L132" s="47"/>
      <c r="M132" s="176" t="s">
        <v>513</v>
      </c>
      <c r="N132" s="19" t="s">
        <v>527</v>
      </c>
      <c r="O132" s="5"/>
      <c r="P132" s="5">
        <v>1</v>
      </c>
      <c r="Q132" s="5"/>
      <c r="R132" s="5"/>
      <c r="S132" s="5">
        <v>1</v>
      </c>
      <c r="T132" s="5"/>
      <c r="U132" s="5">
        <v>40</v>
      </c>
      <c r="V132" s="5"/>
      <c r="W132" s="77"/>
      <c r="X132" s="76"/>
      <c r="Y132" s="19"/>
      <c r="Z132" s="5"/>
      <c r="AA132" s="5"/>
      <c r="AB132" s="5"/>
      <c r="AC132" s="5"/>
      <c r="AD132" s="5"/>
      <c r="AE132" s="5"/>
      <c r="AF132" s="5"/>
      <c r="AG132" s="5"/>
      <c r="AH132" s="77"/>
      <c r="AI132" s="121"/>
      <c r="AJ132" s="35" t="str">
        <f t="shared" si="110"/>
        <v/>
      </c>
      <c r="AK132" s="35" t="str">
        <f t="shared" si="111"/>
        <v/>
      </c>
      <c r="AL132" s="35" t="str">
        <f t="shared" si="112"/>
        <v/>
      </c>
      <c r="AM132" s="35" t="str">
        <f t="shared" si="113"/>
        <v/>
      </c>
      <c r="AN132" s="35" t="str">
        <f t="shared" si="114"/>
        <v/>
      </c>
      <c r="AO132" s="35" t="str">
        <f t="shared" si="126"/>
        <v/>
      </c>
      <c r="AP132" s="35" t="str">
        <f t="shared" si="119"/>
        <v/>
      </c>
      <c r="AQ132" s="35" t="str">
        <f t="shared" si="120"/>
        <v/>
      </c>
      <c r="AR132" s="35" t="str">
        <f t="shared" si="121"/>
        <v/>
      </c>
      <c r="AS132" s="35" t="str">
        <f t="shared" si="76"/>
        <v/>
      </c>
      <c r="AT132" s="35" t="str">
        <f t="shared" si="115"/>
        <v/>
      </c>
      <c r="AU132" s="35" t="str">
        <f t="shared" si="77"/>
        <v/>
      </c>
      <c r="AV132" s="35" t="str">
        <f t="shared" si="78"/>
        <v/>
      </c>
      <c r="AW132" s="35" t="str">
        <f t="shared" si="79"/>
        <v/>
      </c>
      <c r="AZ132" s="35" t="str">
        <f t="shared" si="80"/>
        <v/>
      </c>
      <c r="BA132" s="35" t="str">
        <f t="shared" si="81"/>
        <v/>
      </c>
      <c r="BB132" s="35" t="str">
        <f t="shared" si="82"/>
        <v/>
      </c>
      <c r="BC132" s="35" t="str">
        <f t="shared" si="83"/>
        <v/>
      </c>
      <c r="BD132" s="35" t="str">
        <f t="shared" si="84"/>
        <v/>
      </c>
      <c r="BE132" s="35" t="str">
        <f t="shared" si="85"/>
        <v/>
      </c>
      <c r="BF132" s="35" t="str">
        <f t="shared" si="86"/>
        <v/>
      </c>
      <c r="BG132" s="35" t="str">
        <f t="shared" si="87"/>
        <v/>
      </c>
      <c r="BH132" s="35" t="str">
        <f t="shared" si="88"/>
        <v/>
      </c>
      <c r="BI132" s="35" t="str">
        <f t="shared" si="89"/>
        <v/>
      </c>
      <c r="BJ132" s="35" t="str">
        <f t="shared" si="90"/>
        <v/>
      </c>
      <c r="BK132" s="35" t="str">
        <f t="shared" si="91"/>
        <v/>
      </c>
      <c r="BL132" s="35" t="str">
        <f t="shared" si="92"/>
        <v/>
      </c>
      <c r="BM132" s="35" t="str">
        <f t="shared" si="93"/>
        <v/>
      </c>
      <c r="BP132" s="35" t="str">
        <f t="shared" si="116"/>
        <v/>
      </c>
      <c r="BQ132" s="35" t="str">
        <f t="shared" si="94"/>
        <v/>
      </c>
      <c r="BR132" s="35" t="str">
        <f t="shared" si="95"/>
        <v/>
      </c>
      <c r="BS132" s="35" t="str">
        <f t="shared" si="96"/>
        <v/>
      </c>
      <c r="BT132" s="35" t="str">
        <f t="shared" si="97"/>
        <v/>
      </c>
      <c r="BU132" s="35" t="str">
        <f t="shared" si="117"/>
        <v/>
      </c>
      <c r="BV132" s="35" t="str">
        <f t="shared" si="98"/>
        <v/>
      </c>
      <c r="BW132" s="35" t="str">
        <f t="shared" si="99"/>
        <v/>
      </c>
      <c r="BX132" s="35" t="str">
        <f t="shared" si="100"/>
        <v/>
      </c>
      <c r="BY132" s="35" t="str">
        <f t="shared" si="101"/>
        <v/>
      </c>
      <c r="BZ132" s="35" t="str">
        <f t="shared" si="118"/>
        <v/>
      </c>
      <c r="CA132" s="35" t="str">
        <f t="shared" si="102"/>
        <v/>
      </c>
      <c r="CB132" s="35" t="str">
        <f t="shared" si="103"/>
        <v/>
      </c>
      <c r="CC132" s="35" t="str">
        <f t="shared" si="104"/>
        <v/>
      </c>
    </row>
    <row r="133" spans="1:81" ht="33" customHeight="1" outlineLevel="1" x14ac:dyDescent="0.2">
      <c r="A133" s="19"/>
      <c r="B133" s="5"/>
      <c r="C133" s="118"/>
      <c r="D133" s="5"/>
      <c r="E133" s="5"/>
      <c r="F133" s="5"/>
      <c r="G133" s="5"/>
      <c r="H133" s="5"/>
      <c r="I133" s="5"/>
      <c r="J133" s="5"/>
      <c r="K133" s="5"/>
      <c r="L133" s="47"/>
      <c r="M133" s="176" t="s">
        <v>514</v>
      </c>
      <c r="N133" s="19" t="s">
        <v>454</v>
      </c>
      <c r="O133" s="5"/>
      <c r="P133" s="5">
        <v>1</v>
      </c>
      <c r="Q133" s="5"/>
      <c r="R133" s="5"/>
      <c r="S133" s="5"/>
      <c r="T133" s="5"/>
      <c r="U133" s="5"/>
      <c r="V133" s="5"/>
      <c r="W133" s="77">
        <v>14</v>
      </c>
      <c r="X133" s="76"/>
      <c r="Y133" s="19"/>
      <c r="Z133" s="5"/>
      <c r="AA133" s="5"/>
      <c r="AB133" s="5"/>
      <c r="AC133" s="5"/>
      <c r="AD133" s="5"/>
      <c r="AE133" s="5"/>
      <c r="AF133" s="5"/>
      <c r="AG133" s="5"/>
      <c r="AH133" s="77"/>
      <c r="AI133" s="121"/>
      <c r="AJ133" s="35" t="str">
        <f t="shared" si="110"/>
        <v/>
      </c>
      <c r="AK133" s="35" t="str">
        <f t="shared" si="111"/>
        <v/>
      </c>
      <c r="AL133" s="35" t="str">
        <f t="shared" si="112"/>
        <v/>
      </c>
      <c r="AM133" s="35" t="str">
        <f t="shared" si="113"/>
        <v/>
      </c>
      <c r="AN133" s="35" t="str">
        <f t="shared" si="114"/>
        <v/>
      </c>
      <c r="AO133" s="35" t="str">
        <f t="shared" si="126"/>
        <v/>
      </c>
      <c r="AP133" s="35" t="str">
        <f t="shared" si="119"/>
        <v/>
      </c>
      <c r="AQ133" s="35" t="str">
        <f t="shared" si="120"/>
        <v/>
      </c>
      <c r="AR133" s="35" t="str">
        <f t="shared" si="121"/>
        <v/>
      </c>
      <c r="AS133" s="35" t="str">
        <f t="shared" si="76"/>
        <v/>
      </c>
      <c r="AT133" s="35" t="str">
        <f t="shared" si="115"/>
        <v/>
      </c>
      <c r="AU133" s="35" t="str">
        <f t="shared" si="77"/>
        <v/>
      </c>
      <c r="AV133" s="35" t="str">
        <f t="shared" si="78"/>
        <v/>
      </c>
      <c r="AW133" s="35" t="str">
        <f t="shared" si="79"/>
        <v/>
      </c>
      <c r="AZ133" s="35" t="str">
        <f t="shared" si="80"/>
        <v/>
      </c>
      <c r="BA133" s="35" t="str">
        <f t="shared" si="81"/>
        <v/>
      </c>
      <c r="BB133" s="35" t="str">
        <f t="shared" si="82"/>
        <v/>
      </c>
      <c r="BC133" s="35" t="str">
        <f t="shared" si="83"/>
        <v/>
      </c>
      <c r="BD133" s="35" t="str">
        <f t="shared" si="84"/>
        <v/>
      </c>
      <c r="BE133" s="35" t="str">
        <f t="shared" si="85"/>
        <v/>
      </c>
      <c r="BF133" s="35" t="str">
        <f t="shared" si="86"/>
        <v/>
      </c>
      <c r="BG133" s="35" t="str">
        <f t="shared" si="87"/>
        <v/>
      </c>
      <c r="BH133" s="35" t="str">
        <f t="shared" si="88"/>
        <v/>
      </c>
      <c r="BI133" s="35" t="str">
        <f t="shared" si="89"/>
        <v/>
      </c>
      <c r="BJ133" s="35" t="str">
        <f t="shared" si="90"/>
        <v/>
      </c>
      <c r="BK133" s="35" t="str">
        <f t="shared" si="91"/>
        <v/>
      </c>
      <c r="BL133" s="35" t="str">
        <f t="shared" si="92"/>
        <v/>
      </c>
      <c r="BM133" s="35" t="str">
        <f t="shared" si="93"/>
        <v/>
      </c>
      <c r="BP133" s="35" t="str">
        <f t="shared" si="116"/>
        <v/>
      </c>
      <c r="BQ133" s="35" t="str">
        <f t="shared" si="94"/>
        <v/>
      </c>
      <c r="BR133" s="35" t="str">
        <f t="shared" si="95"/>
        <v/>
      </c>
      <c r="BS133" s="35" t="str">
        <f t="shared" si="96"/>
        <v/>
      </c>
      <c r="BT133" s="35" t="str">
        <f t="shared" si="97"/>
        <v/>
      </c>
      <c r="BU133" s="35" t="str">
        <f t="shared" si="117"/>
        <v/>
      </c>
      <c r="BV133" s="35" t="str">
        <f t="shared" si="98"/>
        <v/>
      </c>
      <c r="BW133" s="35" t="str">
        <f t="shared" si="99"/>
        <v/>
      </c>
      <c r="BX133" s="35" t="str">
        <f t="shared" si="100"/>
        <v/>
      </c>
      <c r="BY133" s="35" t="str">
        <f t="shared" si="101"/>
        <v/>
      </c>
      <c r="BZ133" s="35" t="str">
        <f t="shared" si="118"/>
        <v/>
      </c>
      <c r="CA133" s="35" t="str">
        <f t="shared" si="102"/>
        <v/>
      </c>
      <c r="CB133" s="35" t="str">
        <f t="shared" si="103"/>
        <v/>
      </c>
      <c r="CC133" s="35" t="str">
        <f t="shared" si="104"/>
        <v/>
      </c>
    </row>
    <row r="134" spans="1:81" ht="33" customHeight="1" outlineLevel="1" x14ac:dyDescent="0.2">
      <c r="A134" s="19"/>
      <c r="B134" s="5"/>
      <c r="C134" s="118" t="s">
        <v>25</v>
      </c>
      <c r="D134" s="5"/>
      <c r="E134" s="5">
        <v>1</v>
      </c>
      <c r="F134" s="5"/>
      <c r="G134" s="5"/>
      <c r="H134" s="5">
        <v>2</v>
      </c>
      <c r="I134" s="5"/>
      <c r="J134" s="5">
        <v>2</v>
      </c>
      <c r="K134" s="5"/>
      <c r="L134" s="47"/>
      <c r="M134" s="176" t="s">
        <v>515</v>
      </c>
      <c r="N134" s="19" t="s">
        <v>459</v>
      </c>
      <c r="O134" s="5"/>
      <c r="P134" s="5">
        <v>1</v>
      </c>
      <c r="Q134" s="5"/>
      <c r="R134" s="5"/>
      <c r="S134" s="5">
        <v>2</v>
      </c>
      <c r="T134" s="5"/>
      <c r="U134" s="5">
        <f>2*36</f>
        <v>72</v>
      </c>
      <c r="V134" s="5"/>
      <c r="W134" s="77"/>
      <c r="X134" s="76"/>
      <c r="Y134" s="19"/>
      <c r="Z134" s="5"/>
      <c r="AA134" s="5"/>
      <c r="AB134" s="5"/>
      <c r="AC134" s="5"/>
      <c r="AD134" s="5"/>
      <c r="AE134" s="5"/>
      <c r="AF134" s="5"/>
      <c r="AG134" s="5"/>
      <c r="AH134" s="77"/>
      <c r="AI134" s="121"/>
      <c r="AJ134" s="35" t="str">
        <f t="shared" si="110"/>
        <v/>
      </c>
      <c r="AK134" s="35" t="str">
        <f t="shared" si="111"/>
        <v/>
      </c>
      <c r="AL134" s="35" t="str">
        <f t="shared" si="112"/>
        <v/>
      </c>
      <c r="AM134" s="35" t="str">
        <f t="shared" si="113"/>
        <v/>
      </c>
      <c r="AN134" s="35" t="str">
        <f t="shared" si="114"/>
        <v/>
      </c>
      <c r="AO134" s="35" t="str">
        <f t="shared" si="126"/>
        <v/>
      </c>
      <c r="AP134" s="35" t="str">
        <f t="shared" si="119"/>
        <v/>
      </c>
      <c r="AQ134" s="35" t="str">
        <f t="shared" si="120"/>
        <v/>
      </c>
      <c r="AR134" s="35" t="str">
        <f t="shared" si="121"/>
        <v/>
      </c>
      <c r="AS134" s="35" t="str">
        <f t="shared" si="76"/>
        <v/>
      </c>
      <c r="AT134" s="35" t="str">
        <f t="shared" si="115"/>
        <v/>
      </c>
      <c r="AU134" s="35" t="str">
        <f t="shared" si="77"/>
        <v/>
      </c>
      <c r="AV134" s="35" t="str">
        <f t="shared" si="78"/>
        <v/>
      </c>
      <c r="AW134" s="35" t="str">
        <f t="shared" si="79"/>
        <v/>
      </c>
      <c r="AZ134" s="35" t="str">
        <f t="shared" si="80"/>
        <v/>
      </c>
      <c r="BA134" s="35" t="str">
        <f t="shared" si="81"/>
        <v/>
      </c>
      <c r="BB134" s="35" t="str">
        <f t="shared" si="82"/>
        <v/>
      </c>
      <c r="BC134" s="35" t="str">
        <f t="shared" si="83"/>
        <v/>
      </c>
      <c r="BD134" s="35" t="str">
        <f t="shared" si="84"/>
        <v/>
      </c>
      <c r="BE134" s="35" t="str">
        <f t="shared" si="85"/>
        <v/>
      </c>
      <c r="BF134" s="35" t="str">
        <f t="shared" si="86"/>
        <v/>
      </c>
      <c r="BG134" s="35" t="str">
        <f t="shared" si="87"/>
        <v/>
      </c>
      <c r="BH134" s="35" t="str">
        <f t="shared" si="88"/>
        <v/>
      </c>
      <c r="BI134" s="35" t="str">
        <f t="shared" si="89"/>
        <v/>
      </c>
      <c r="BJ134" s="35" t="str">
        <f t="shared" si="90"/>
        <v/>
      </c>
      <c r="BK134" s="35" t="str">
        <f t="shared" si="91"/>
        <v/>
      </c>
      <c r="BL134" s="35" t="str">
        <f t="shared" si="92"/>
        <v/>
      </c>
      <c r="BM134" s="35" t="str">
        <f t="shared" si="93"/>
        <v/>
      </c>
      <c r="BP134" s="35" t="str">
        <f t="shared" si="116"/>
        <v/>
      </c>
      <c r="BQ134" s="35" t="str">
        <f t="shared" si="94"/>
        <v/>
      </c>
      <c r="BR134" s="35" t="str">
        <f t="shared" si="95"/>
        <v/>
      </c>
      <c r="BS134" s="35" t="str">
        <f t="shared" si="96"/>
        <v/>
      </c>
      <c r="BT134" s="35" t="str">
        <f t="shared" si="97"/>
        <v/>
      </c>
      <c r="BU134" s="35" t="str">
        <f t="shared" si="117"/>
        <v/>
      </c>
      <c r="BV134" s="35" t="str">
        <f t="shared" si="98"/>
        <v/>
      </c>
      <c r="BW134" s="35" t="str">
        <f t="shared" si="99"/>
        <v/>
      </c>
      <c r="BX134" s="35" t="str">
        <f t="shared" si="100"/>
        <v/>
      </c>
      <c r="BY134" s="35" t="str">
        <f t="shared" si="101"/>
        <v/>
      </c>
      <c r="BZ134" s="35" t="str">
        <f t="shared" si="118"/>
        <v/>
      </c>
      <c r="CA134" s="35" t="str">
        <f t="shared" si="102"/>
        <v/>
      </c>
      <c r="CB134" s="35" t="str">
        <f t="shared" si="103"/>
        <v/>
      </c>
      <c r="CC134" s="35" t="str">
        <f t="shared" si="104"/>
        <v/>
      </c>
    </row>
    <row r="135" spans="1:81" ht="33" customHeight="1" outlineLevel="1" x14ac:dyDescent="0.2">
      <c r="A135" s="19"/>
      <c r="B135" s="5"/>
      <c r="C135" s="118" t="s">
        <v>26</v>
      </c>
      <c r="D135" s="5"/>
      <c r="E135" s="5">
        <v>1</v>
      </c>
      <c r="F135" s="5"/>
      <c r="G135" s="5"/>
      <c r="H135" s="5">
        <v>12</v>
      </c>
      <c r="I135" s="5"/>
      <c r="J135" s="5">
        <v>12</v>
      </c>
      <c r="K135" s="5"/>
      <c r="L135" s="47"/>
      <c r="M135" s="176" t="s">
        <v>516</v>
      </c>
      <c r="N135" s="19" t="s">
        <v>452</v>
      </c>
      <c r="O135" s="5"/>
      <c r="P135" s="5">
        <v>1</v>
      </c>
      <c r="Q135" s="5" t="s">
        <v>31</v>
      </c>
      <c r="R135" s="5"/>
      <c r="S135" s="5">
        <v>4</v>
      </c>
      <c r="T135" s="5"/>
      <c r="U135" s="5">
        <f>4*36</f>
        <v>144</v>
      </c>
      <c r="V135" s="5"/>
      <c r="W135" s="77">
        <v>40</v>
      </c>
      <c r="X135" s="76"/>
      <c r="Y135" s="19"/>
      <c r="Z135" s="5"/>
      <c r="AA135" s="5"/>
      <c r="AB135" s="5"/>
      <c r="AC135" s="5"/>
      <c r="AD135" s="5"/>
      <c r="AE135" s="5"/>
      <c r="AF135" s="5"/>
      <c r="AG135" s="5"/>
      <c r="AH135" s="77"/>
      <c r="AI135" s="121"/>
      <c r="AJ135" s="35" t="str">
        <f t="shared" si="110"/>
        <v/>
      </c>
      <c r="AK135" s="35" t="str">
        <f t="shared" si="111"/>
        <v/>
      </c>
      <c r="AL135" s="35" t="str">
        <f t="shared" si="112"/>
        <v/>
      </c>
      <c r="AM135" s="35" t="str">
        <f t="shared" si="113"/>
        <v/>
      </c>
      <c r="AN135" s="35" t="str">
        <f t="shared" si="114"/>
        <v/>
      </c>
      <c r="AO135" s="35" t="str">
        <f t="shared" si="126"/>
        <v/>
      </c>
      <c r="AP135" s="35" t="str">
        <f t="shared" si="119"/>
        <v/>
      </c>
      <c r="AQ135" s="35" t="str">
        <f t="shared" si="120"/>
        <v/>
      </c>
      <c r="AR135" s="35" t="str">
        <f t="shared" si="121"/>
        <v/>
      </c>
      <c r="AS135" s="35" t="str">
        <f t="shared" si="76"/>
        <v/>
      </c>
      <c r="AT135" s="35" t="str">
        <f t="shared" si="115"/>
        <v/>
      </c>
      <c r="AU135" s="35" t="str">
        <f t="shared" si="77"/>
        <v/>
      </c>
      <c r="AV135" s="35" t="str">
        <f t="shared" si="78"/>
        <v/>
      </c>
      <c r="AW135" s="35" t="str">
        <f t="shared" si="79"/>
        <v/>
      </c>
      <c r="AZ135" s="35" t="str">
        <f t="shared" si="80"/>
        <v/>
      </c>
      <c r="BA135" s="35" t="str">
        <f t="shared" si="81"/>
        <v/>
      </c>
      <c r="BB135" s="35" t="str">
        <f t="shared" si="82"/>
        <v/>
      </c>
      <c r="BC135" s="35" t="str">
        <f t="shared" si="83"/>
        <v/>
      </c>
      <c r="BD135" s="35" t="str">
        <f t="shared" si="84"/>
        <v/>
      </c>
      <c r="BE135" s="35">
        <f>IF(RIGHT(Q135,2)="A4",VALUE(LEFT(Q135,1)),"")</f>
        <v>3</v>
      </c>
      <c r="BF135" s="35" t="str">
        <f t="shared" si="86"/>
        <v/>
      </c>
      <c r="BG135" s="35" t="str">
        <f t="shared" si="87"/>
        <v/>
      </c>
      <c r="BH135" s="35" t="str">
        <f t="shared" si="88"/>
        <v/>
      </c>
      <c r="BI135" s="35" t="str">
        <f t="shared" si="89"/>
        <v/>
      </c>
      <c r="BJ135" s="35" t="str">
        <f t="shared" si="90"/>
        <v/>
      </c>
      <c r="BK135" s="35" t="str">
        <f t="shared" si="91"/>
        <v/>
      </c>
      <c r="BL135" s="35" t="str">
        <f t="shared" si="92"/>
        <v/>
      </c>
      <c r="BM135" s="35" t="str">
        <f t="shared" si="93"/>
        <v/>
      </c>
      <c r="BP135" s="35" t="str">
        <f t="shared" si="116"/>
        <v/>
      </c>
      <c r="BQ135" s="35" t="str">
        <f t="shared" si="94"/>
        <v/>
      </c>
      <c r="BR135" s="35" t="str">
        <f t="shared" si="95"/>
        <v/>
      </c>
      <c r="BS135" s="35" t="str">
        <f t="shared" si="96"/>
        <v/>
      </c>
      <c r="BT135" s="35" t="str">
        <f t="shared" si="97"/>
        <v/>
      </c>
      <c r="BU135" s="35" t="str">
        <f t="shared" si="117"/>
        <v/>
      </c>
      <c r="BV135" s="35" t="str">
        <f t="shared" si="98"/>
        <v/>
      </c>
      <c r="BW135" s="35" t="str">
        <f t="shared" si="99"/>
        <v/>
      </c>
      <c r="BX135" s="35" t="str">
        <f t="shared" si="100"/>
        <v/>
      </c>
      <c r="BY135" s="35" t="str">
        <f t="shared" si="101"/>
        <v/>
      </c>
      <c r="BZ135" s="35" t="str">
        <f t="shared" si="118"/>
        <v/>
      </c>
      <c r="CA135" s="35" t="str">
        <f t="shared" si="102"/>
        <v/>
      </c>
      <c r="CB135" s="35" t="str">
        <f t="shared" si="103"/>
        <v/>
      </c>
      <c r="CC135" s="35" t="str">
        <f t="shared" si="104"/>
        <v/>
      </c>
    </row>
    <row r="136" spans="1:81" ht="33" customHeight="1" outlineLevel="1" x14ac:dyDescent="0.2">
      <c r="A136" s="19"/>
      <c r="B136" s="5"/>
      <c r="C136" s="118" t="s">
        <v>800</v>
      </c>
      <c r="D136" s="5"/>
      <c r="E136" s="5">
        <v>1</v>
      </c>
      <c r="F136" s="5"/>
      <c r="G136" s="5"/>
      <c r="H136" s="5" t="s">
        <v>27</v>
      </c>
      <c r="I136" s="5"/>
      <c r="J136" s="5"/>
      <c r="K136" s="5"/>
      <c r="L136" s="47"/>
      <c r="M136" s="176" t="s">
        <v>517</v>
      </c>
      <c r="N136" s="19" t="s">
        <v>451</v>
      </c>
      <c r="O136" s="5"/>
      <c r="P136" s="5">
        <v>1</v>
      </c>
      <c r="Q136" s="5"/>
      <c r="R136" s="5"/>
      <c r="S136" s="5"/>
      <c r="T136" s="5"/>
      <c r="U136" s="5"/>
      <c r="V136" s="5"/>
      <c r="W136" s="77">
        <v>10</v>
      </c>
      <c r="X136" s="76"/>
      <c r="Y136" s="19"/>
      <c r="Z136" s="5"/>
      <c r="AA136" s="5"/>
      <c r="AB136" s="5"/>
      <c r="AC136" s="5"/>
      <c r="AD136" s="5"/>
      <c r="AE136" s="5"/>
      <c r="AF136" s="5"/>
      <c r="AG136" s="5"/>
      <c r="AH136" s="77"/>
      <c r="AI136" s="121"/>
      <c r="AJ136" s="35" t="str">
        <f t="shared" si="110"/>
        <v/>
      </c>
      <c r="AK136" s="35" t="str">
        <f t="shared" si="111"/>
        <v/>
      </c>
      <c r="AL136" s="35" t="str">
        <f t="shared" si="112"/>
        <v/>
      </c>
      <c r="AM136" s="35" t="str">
        <f t="shared" si="113"/>
        <v/>
      </c>
      <c r="AN136" s="35" t="str">
        <f t="shared" si="114"/>
        <v/>
      </c>
      <c r="AO136" s="35" t="str">
        <f t="shared" si="126"/>
        <v/>
      </c>
      <c r="AP136" s="35" t="str">
        <f t="shared" si="119"/>
        <v/>
      </c>
      <c r="AQ136" s="35" t="str">
        <f t="shared" si="120"/>
        <v/>
      </c>
      <c r="AR136" s="35" t="str">
        <f t="shared" si="121"/>
        <v/>
      </c>
      <c r="AS136" s="35" t="str">
        <f t="shared" si="76"/>
        <v/>
      </c>
      <c r="AT136" s="35" t="str">
        <f t="shared" si="115"/>
        <v/>
      </c>
      <c r="AU136" s="35" t="str">
        <f t="shared" si="77"/>
        <v/>
      </c>
      <c r="AV136" s="35" t="str">
        <f t="shared" si="78"/>
        <v/>
      </c>
      <c r="AW136" s="35" t="str">
        <f t="shared" si="79"/>
        <v/>
      </c>
      <c r="AZ136" s="35" t="str">
        <f t="shared" si="80"/>
        <v/>
      </c>
      <c r="BA136" s="35" t="str">
        <f t="shared" si="81"/>
        <v/>
      </c>
      <c r="BB136" s="35" t="str">
        <f t="shared" si="82"/>
        <v/>
      </c>
      <c r="BC136" s="35" t="str">
        <f t="shared" si="83"/>
        <v/>
      </c>
      <c r="BD136" s="35" t="str">
        <f t="shared" si="84"/>
        <v/>
      </c>
      <c r="BE136" s="35" t="str">
        <f t="shared" si="85"/>
        <v/>
      </c>
      <c r="BF136" s="35" t="str">
        <f t="shared" si="86"/>
        <v/>
      </c>
      <c r="BG136" s="35" t="str">
        <f t="shared" si="87"/>
        <v/>
      </c>
      <c r="BH136" s="35" t="str">
        <f t="shared" si="88"/>
        <v/>
      </c>
      <c r="BI136" s="35" t="str">
        <f t="shared" si="89"/>
        <v/>
      </c>
      <c r="BJ136" s="35" t="str">
        <f t="shared" si="90"/>
        <v/>
      </c>
      <c r="BK136" s="35" t="str">
        <f t="shared" si="91"/>
        <v/>
      </c>
      <c r="BL136" s="35" t="str">
        <f t="shared" si="92"/>
        <v/>
      </c>
      <c r="BM136" s="35" t="str">
        <f t="shared" si="93"/>
        <v/>
      </c>
      <c r="BP136" s="35" t="str">
        <f t="shared" si="116"/>
        <v/>
      </c>
      <c r="BQ136" s="35" t="str">
        <f t="shared" si="94"/>
        <v/>
      </c>
      <c r="BR136" s="35" t="str">
        <f t="shared" si="95"/>
        <v/>
      </c>
      <c r="BS136" s="35" t="str">
        <f t="shared" si="96"/>
        <v/>
      </c>
      <c r="BT136" s="35" t="str">
        <f t="shared" si="97"/>
        <v/>
      </c>
      <c r="BU136" s="35" t="str">
        <f t="shared" si="117"/>
        <v/>
      </c>
      <c r="BV136" s="35" t="str">
        <f t="shared" si="98"/>
        <v/>
      </c>
      <c r="BW136" s="35" t="str">
        <f t="shared" si="99"/>
        <v/>
      </c>
      <c r="BX136" s="35" t="str">
        <f t="shared" si="100"/>
        <v/>
      </c>
      <c r="BY136" s="35" t="str">
        <f t="shared" si="101"/>
        <v/>
      </c>
      <c r="BZ136" s="35" t="str">
        <f t="shared" si="118"/>
        <v/>
      </c>
      <c r="CA136" s="35" t="str">
        <f t="shared" si="102"/>
        <v/>
      </c>
      <c r="CB136" s="35" t="str">
        <f t="shared" si="103"/>
        <v/>
      </c>
      <c r="CC136" s="35" t="str">
        <f t="shared" si="104"/>
        <v/>
      </c>
    </row>
    <row r="137" spans="1:81" ht="62" customHeight="1" outlineLevel="1" x14ac:dyDescent="0.2">
      <c r="A137" s="19"/>
      <c r="B137" s="5"/>
      <c r="C137" s="118" t="s">
        <v>28</v>
      </c>
      <c r="D137" s="5"/>
      <c r="E137" s="5">
        <v>1</v>
      </c>
      <c r="F137" s="5"/>
      <c r="G137" s="5"/>
      <c r="H137" s="5"/>
      <c r="I137" s="5"/>
      <c r="J137" s="5">
        <v>16</v>
      </c>
      <c r="K137" s="5"/>
      <c r="L137" s="47"/>
      <c r="M137" s="176" t="s">
        <v>518</v>
      </c>
      <c r="N137" s="19" t="s">
        <v>450</v>
      </c>
      <c r="O137" s="5"/>
      <c r="P137" s="5">
        <v>1</v>
      </c>
      <c r="Q137" s="5"/>
      <c r="R137" s="5"/>
      <c r="S137" s="5"/>
      <c r="T137" s="5"/>
      <c r="U137" s="5">
        <v>36</v>
      </c>
      <c r="V137" s="5"/>
      <c r="W137" s="77"/>
      <c r="X137" s="76"/>
      <c r="Y137" s="19"/>
      <c r="Z137" s="5"/>
      <c r="AA137" s="5"/>
      <c r="AB137" s="5"/>
      <c r="AC137" s="5"/>
      <c r="AD137" s="5"/>
      <c r="AE137" s="5"/>
      <c r="AF137" s="5"/>
      <c r="AG137" s="5"/>
      <c r="AH137" s="77"/>
      <c r="AI137" s="121"/>
      <c r="AJ137" s="35" t="str">
        <f t="shared" si="110"/>
        <v/>
      </c>
      <c r="AK137" s="35" t="str">
        <f t="shared" si="111"/>
        <v/>
      </c>
      <c r="AL137" s="35" t="str">
        <f t="shared" si="112"/>
        <v/>
      </c>
      <c r="AM137" s="35" t="str">
        <f t="shared" si="113"/>
        <v/>
      </c>
      <c r="AN137" s="35" t="str">
        <f t="shared" si="114"/>
        <v/>
      </c>
      <c r="AO137" s="35" t="str">
        <f t="shared" si="126"/>
        <v/>
      </c>
      <c r="AP137" s="35" t="str">
        <f t="shared" si="119"/>
        <v/>
      </c>
      <c r="AQ137" s="35" t="str">
        <f t="shared" si="120"/>
        <v/>
      </c>
      <c r="AR137" s="35" t="str">
        <f t="shared" si="121"/>
        <v/>
      </c>
      <c r="AS137" s="35" t="str">
        <f t="shared" si="76"/>
        <v/>
      </c>
      <c r="AT137" s="35" t="str">
        <f t="shared" si="115"/>
        <v/>
      </c>
      <c r="AU137" s="35" t="str">
        <f t="shared" si="77"/>
        <v/>
      </c>
      <c r="AV137" s="35" t="str">
        <f t="shared" si="78"/>
        <v/>
      </c>
      <c r="AW137" s="35" t="str">
        <f t="shared" si="79"/>
        <v/>
      </c>
      <c r="AZ137" s="35" t="str">
        <f t="shared" si="80"/>
        <v/>
      </c>
      <c r="BA137" s="35" t="str">
        <f t="shared" si="81"/>
        <v/>
      </c>
      <c r="BB137" s="35" t="str">
        <f t="shared" si="82"/>
        <v/>
      </c>
      <c r="BC137" s="35" t="str">
        <f t="shared" si="83"/>
        <v/>
      </c>
      <c r="BD137" s="35" t="str">
        <f t="shared" si="84"/>
        <v/>
      </c>
      <c r="BE137" s="35" t="str">
        <f t="shared" si="85"/>
        <v/>
      </c>
      <c r="BF137" s="35" t="str">
        <f t="shared" si="86"/>
        <v/>
      </c>
      <c r="BG137" s="35" t="str">
        <f t="shared" si="87"/>
        <v/>
      </c>
      <c r="BH137" s="35" t="str">
        <f t="shared" si="88"/>
        <v/>
      </c>
      <c r="BI137" s="35" t="str">
        <f t="shared" si="89"/>
        <v/>
      </c>
      <c r="BJ137" s="35" t="str">
        <f t="shared" si="90"/>
        <v/>
      </c>
      <c r="BK137" s="35" t="str">
        <f t="shared" si="91"/>
        <v/>
      </c>
      <c r="BL137" s="35" t="str">
        <f t="shared" si="92"/>
        <v/>
      </c>
      <c r="BM137" s="35" t="str">
        <f t="shared" si="93"/>
        <v/>
      </c>
      <c r="BP137" s="35" t="str">
        <f t="shared" si="116"/>
        <v/>
      </c>
      <c r="BQ137" s="35" t="str">
        <f t="shared" si="94"/>
        <v/>
      </c>
      <c r="BR137" s="35" t="str">
        <f t="shared" si="95"/>
        <v/>
      </c>
      <c r="BS137" s="35" t="str">
        <f t="shared" si="96"/>
        <v/>
      </c>
      <c r="BT137" s="35" t="str">
        <f t="shared" si="97"/>
        <v/>
      </c>
      <c r="BU137" s="35" t="str">
        <f t="shared" si="117"/>
        <v/>
      </c>
      <c r="BV137" s="35" t="str">
        <f t="shared" si="98"/>
        <v/>
      </c>
      <c r="BW137" s="35" t="str">
        <f t="shared" si="99"/>
        <v/>
      </c>
      <c r="BX137" s="35" t="str">
        <f t="shared" si="100"/>
        <v/>
      </c>
      <c r="BY137" s="35" t="str">
        <f t="shared" si="101"/>
        <v/>
      </c>
      <c r="BZ137" s="35" t="str">
        <f t="shared" si="118"/>
        <v/>
      </c>
      <c r="CA137" s="35" t="str">
        <f t="shared" si="102"/>
        <v/>
      </c>
      <c r="CB137" s="35" t="str">
        <f t="shared" si="103"/>
        <v/>
      </c>
      <c r="CC137" s="35" t="str">
        <f t="shared" si="104"/>
        <v/>
      </c>
    </row>
    <row r="138" spans="1:81" ht="35" customHeight="1" outlineLevel="1" x14ac:dyDescent="0.2">
      <c r="A138" s="19"/>
      <c r="B138" s="5"/>
      <c r="C138" s="19" t="s">
        <v>29</v>
      </c>
      <c r="D138" s="5"/>
      <c r="E138" s="5"/>
      <c r="F138" s="5" t="s">
        <v>30</v>
      </c>
      <c r="G138" s="5"/>
      <c r="H138" s="5"/>
      <c r="I138" s="5"/>
      <c r="J138" s="5">
        <v>20</v>
      </c>
      <c r="K138" s="5"/>
      <c r="L138" s="47"/>
      <c r="M138" s="76" t="s">
        <v>542</v>
      </c>
      <c r="N138" s="19" t="s">
        <v>455</v>
      </c>
      <c r="O138" s="5"/>
      <c r="P138" s="5">
        <v>1</v>
      </c>
      <c r="Q138" s="5" t="s">
        <v>36</v>
      </c>
      <c r="R138" s="5"/>
      <c r="S138" s="5">
        <v>25</v>
      </c>
      <c r="T138" s="5"/>
      <c r="U138" s="5">
        <v>70</v>
      </c>
      <c r="V138" s="5"/>
      <c r="W138" s="77">
        <v>45</v>
      </c>
      <c r="X138" s="76"/>
      <c r="Y138" s="19"/>
      <c r="Z138" s="5"/>
      <c r="AA138" s="5"/>
      <c r="AB138" s="5"/>
      <c r="AC138" s="5"/>
      <c r="AD138" s="5"/>
      <c r="AE138" s="5"/>
      <c r="AF138" s="5"/>
      <c r="AG138" s="5"/>
      <c r="AH138" s="77"/>
      <c r="AI138" s="121"/>
      <c r="AJ138" s="35" t="str">
        <f t="shared" si="110"/>
        <v/>
      </c>
      <c r="AK138" s="35" t="str">
        <f t="shared" si="111"/>
        <v/>
      </c>
      <c r="AL138" s="35" t="str">
        <f t="shared" si="112"/>
        <v/>
      </c>
      <c r="AM138" s="35" t="str">
        <f t="shared" si="113"/>
        <v/>
      </c>
      <c r="AN138" s="35" t="str">
        <f t="shared" si="114"/>
        <v/>
      </c>
      <c r="AO138" s="35">
        <f t="shared" si="126"/>
        <v>20</v>
      </c>
      <c r="AP138" s="35" t="str">
        <f t="shared" si="119"/>
        <v/>
      </c>
      <c r="AQ138" s="35" t="str">
        <f t="shared" si="120"/>
        <v/>
      </c>
      <c r="AR138" s="35" t="str">
        <f t="shared" si="121"/>
        <v/>
      </c>
      <c r="AS138" s="35" t="str">
        <f t="shared" si="76"/>
        <v/>
      </c>
      <c r="AT138" s="35" t="str">
        <f t="shared" si="115"/>
        <v/>
      </c>
      <c r="AU138" s="35" t="str">
        <f t="shared" si="77"/>
        <v/>
      </c>
      <c r="AV138" s="35" t="str">
        <f t="shared" si="78"/>
        <v/>
      </c>
      <c r="AW138" s="35" t="str">
        <f t="shared" si="79"/>
        <v/>
      </c>
      <c r="AZ138" s="35" t="str">
        <f t="shared" si="80"/>
        <v/>
      </c>
      <c r="BA138" s="35" t="str">
        <f t="shared" si="81"/>
        <v/>
      </c>
      <c r="BB138" s="35" t="str">
        <f t="shared" si="82"/>
        <v/>
      </c>
      <c r="BC138" s="35" t="str">
        <f t="shared" si="83"/>
        <v/>
      </c>
      <c r="BD138" s="35" t="str">
        <f t="shared" si="84"/>
        <v/>
      </c>
      <c r="BE138" s="35">
        <f>IF(RIGHT(Q138,2)="A4",VALUE(LEFT(Q138,1)),"")</f>
        <v>5</v>
      </c>
      <c r="BF138" s="35" t="str">
        <f t="shared" si="86"/>
        <v/>
      </c>
      <c r="BG138" s="35" t="str">
        <f t="shared" si="87"/>
        <v/>
      </c>
      <c r="BH138" s="35" t="str">
        <f t="shared" si="88"/>
        <v/>
      </c>
      <c r="BI138" s="35" t="str">
        <f t="shared" si="89"/>
        <v/>
      </c>
      <c r="BJ138" s="35" t="str">
        <f t="shared" si="90"/>
        <v/>
      </c>
      <c r="BK138" s="35" t="str">
        <f t="shared" si="91"/>
        <v/>
      </c>
      <c r="BL138" s="35" t="str">
        <f t="shared" si="92"/>
        <v/>
      </c>
      <c r="BM138" s="35" t="str">
        <f t="shared" si="93"/>
        <v/>
      </c>
      <c r="BP138" s="35" t="str">
        <f t="shared" si="116"/>
        <v/>
      </c>
      <c r="BQ138" s="35" t="str">
        <f t="shared" si="94"/>
        <v/>
      </c>
      <c r="BR138" s="35" t="str">
        <f t="shared" si="95"/>
        <v/>
      </c>
      <c r="BS138" s="35" t="str">
        <f t="shared" si="96"/>
        <v/>
      </c>
      <c r="BT138" s="35" t="str">
        <f t="shared" si="97"/>
        <v/>
      </c>
      <c r="BU138" s="35" t="str">
        <f t="shared" si="117"/>
        <v/>
      </c>
      <c r="BV138" s="35" t="str">
        <f t="shared" si="98"/>
        <v/>
      </c>
      <c r="BW138" s="35" t="str">
        <f t="shared" si="99"/>
        <v/>
      </c>
      <c r="BX138" s="35" t="str">
        <f t="shared" si="100"/>
        <v/>
      </c>
      <c r="BY138" s="35" t="str">
        <f t="shared" si="101"/>
        <v/>
      </c>
      <c r="BZ138" s="35" t="str">
        <f t="shared" si="118"/>
        <v/>
      </c>
      <c r="CA138" s="35" t="str">
        <f t="shared" si="102"/>
        <v/>
      </c>
      <c r="CB138" s="35" t="str">
        <f t="shared" si="103"/>
        <v/>
      </c>
      <c r="CC138" s="35" t="str">
        <f t="shared" si="104"/>
        <v/>
      </c>
    </row>
    <row r="139" spans="1:81" ht="35" customHeight="1" outlineLevel="1" x14ac:dyDescent="0.2">
      <c r="A139" s="19"/>
      <c r="B139" s="5"/>
      <c r="C139" s="19"/>
      <c r="D139" s="5"/>
      <c r="E139" s="5"/>
      <c r="F139" s="5"/>
      <c r="G139" s="5"/>
      <c r="H139" s="5"/>
      <c r="I139" s="5"/>
      <c r="J139" s="5"/>
      <c r="K139" s="5"/>
      <c r="L139" s="47"/>
      <c r="M139" s="76" t="s">
        <v>543</v>
      </c>
      <c r="N139" s="19" t="s">
        <v>456</v>
      </c>
      <c r="O139" s="5"/>
      <c r="P139" s="5">
        <v>1</v>
      </c>
      <c r="Q139" s="5"/>
      <c r="R139" s="5"/>
      <c r="S139" s="5"/>
      <c r="T139" s="5"/>
      <c r="U139" s="5"/>
      <c r="V139" s="5"/>
      <c r="W139" s="77">
        <f>8*20</f>
        <v>160</v>
      </c>
      <c r="X139" s="76"/>
      <c r="Y139" s="19"/>
      <c r="Z139" s="5"/>
      <c r="AA139" s="5"/>
      <c r="AB139" s="5"/>
      <c r="AC139" s="5"/>
      <c r="AD139" s="5"/>
      <c r="AE139" s="5"/>
      <c r="AF139" s="5"/>
      <c r="AG139" s="5"/>
      <c r="AH139" s="77"/>
      <c r="AI139" s="121"/>
    </row>
    <row r="140" spans="1:81" ht="66" customHeight="1" outlineLevel="1" x14ac:dyDescent="0.2">
      <c r="A140" s="19"/>
      <c r="B140" s="5"/>
      <c r="C140" s="19"/>
      <c r="D140" s="5"/>
      <c r="E140" s="5"/>
      <c r="F140" s="5"/>
      <c r="G140" s="5"/>
      <c r="H140" s="5"/>
      <c r="I140" s="5"/>
      <c r="J140" s="5"/>
      <c r="K140" s="5"/>
      <c r="L140" s="47"/>
      <c r="M140" s="176" t="s">
        <v>851</v>
      </c>
      <c r="N140" s="19" t="s">
        <v>688</v>
      </c>
      <c r="O140" s="5"/>
      <c r="P140" s="5">
        <v>1</v>
      </c>
      <c r="Q140" s="5"/>
      <c r="R140" s="5"/>
      <c r="S140" s="5">
        <v>1</v>
      </c>
      <c r="T140" s="5"/>
      <c r="U140" s="5">
        <v>36</v>
      </c>
      <c r="V140" s="5"/>
      <c r="W140" s="77"/>
      <c r="X140" s="76"/>
      <c r="Y140" s="19"/>
      <c r="Z140" s="5"/>
      <c r="AA140" s="5"/>
      <c r="AB140" s="5"/>
      <c r="AC140" s="5"/>
      <c r="AD140" s="5"/>
      <c r="AE140" s="5"/>
      <c r="AF140" s="5"/>
      <c r="AG140" s="5"/>
      <c r="AH140" s="77"/>
      <c r="AI140" s="121"/>
    </row>
    <row r="141" spans="1:81" ht="66" customHeight="1" outlineLevel="1" x14ac:dyDescent="0.2">
      <c r="A141" s="19"/>
      <c r="B141" s="5"/>
      <c r="C141" s="19"/>
      <c r="D141" s="5"/>
      <c r="E141" s="5"/>
      <c r="F141" s="5"/>
      <c r="G141" s="5"/>
      <c r="H141" s="5"/>
      <c r="I141" s="5"/>
      <c r="J141" s="5"/>
      <c r="K141" s="5"/>
      <c r="L141" s="47"/>
      <c r="M141" s="76" t="s">
        <v>852</v>
      </c>
      <c r="N141" s="19" t="s">
        <v>869</v>
      </c>
      <c r="O141" s="5"/>
      <c r="P141" s="5">
        <v>1</v>
      </c>
      <c r="Q141" s="5"/>
      <c r="R141" s="5"/>
      <c r="S141" s="5">
        <v>6</v>
      </c>
      <c r="T141" s="5"/>
      <c r="U141" s="5"/>
      <c r="V141" s="5"/>
      <c r="W141" s="77"/>
      <c r="X141" s="76"/>
      <c r="Y141" s="19"/>
      <c r="Z141" s="5"/>
      <c r="AA141" s="5"/>
      <c r="AB141" s="5"/>
      <c r="AC141" s="5"/>
      <c r="AD141" s="5"/>
      <c r="AE141" s="5"/>
      <c r="AF141" s="5"/>
      <c r="AG141" s="5"/>
      <c r="AH141" s="77"/>
      <c r="AI141" s="121"/>
    </row>
    <row r="142" spans="1:81" ht="35" customHeight="1" outlineLevel="1" x14ac:dyDescent="0.2">
      <c r="A142" s="19"/>
      <c r="B142" s="5"/>
      <c r="C142" s="19"/>
      <c r="D142" s="5"/>
      <c r="E142" s="5"/>
      <c r="F142" s="5"/>
      <c r="G142" s="5"/>
      <c r="H142" s="5"/>
      <c r="I142" s="5"/>
      <c r="J142" s="5"/>
      <c r="K142" s="5"/>
      <c r="L142" s="47"/>
      <c r="M142" s="76" t="s">
        <v>1014</v>
      </c>
      <c r="N142" s="19" t="s">
        <v>1013</v>
      </c>
      <c r="O142" s="5"/>
      <c r="P142" s="5">
        <v>1</v>
      </c>
      <c r="Q142" s="5"/>
      <c r="R142" s="5"/>
      <c r="S142" s="5">
        <v>3</v>
      </c>
      <c r="T142" s="5"/>
      <c r="U142" s="5">
        <f>S142*36</f>
        <v>108</v>
      </c>
      <c r="V142" s="5"/>
      <c r="W142" s="77">
        <v>27</v>
      </c>
      <c r="X142" s="76"/>
      <c r="Y142" s="19"/>
      <c r="Z142" s="5"/>
      <c r="AA142" s="5"/>
      <c r="AB142" s="5"/>
      <c r="AC142" s="5"/>
      <c r="AD142" s="5"/>
      <c r="AE142" s="5"/>
      <c r="AF142" s="5"/>
      <c r="AG142" s="5"/>
      <c r="AH142" s="77"/>
      <c r="AI142" s="121"/>
      <c r="AJ142" s="35" t="str">
        <f t="shared" ref="AJ142:AJ147" si="127">IF(RIGHT(F142,2)="A3",VALUE(LEFT(F142,2)),"")</f>
        <v/>
      </c>
      <c r="AK142" s="35" t="str">
        <f t="shared" ref="AK142:AK147" si="128">IF(RIGHT(G142,2)="A3",VALUE(LEFT(G142,2)),"")</f>
        <v/>
      </c>
      <c r="AL142" s="35" t="str">
        <f t="shared" ref="AL142:AL147" si="129">IF(RIGHT(H142,2)="A3",VALUE(LEFT(H142,2)),"")</f>
        <v/>
      </c>
      <c r="AM142" s="35" t="str">
        <f t="shared" ref="AM142:AM147" si="130">IF(RIGHT(I142,2)="A3",VALUE(LEFT(I142,2)),"")</f>
        <v/>
      </c>
      <c r="AN142" s="35" t="str">
        <f t="shared" ref="AN142:AN147" si="131">IF(RIGHT(J142,2)="A4",LEFT(J142,2),"")</f>
        <v/>
      </c>
      <c r="AO142" s="35" t="str">
        <f t="shared" si="126"/>
        <v/>
      </c>
      <c r="AP142" s="35" t="str">
        <f t="shared" si="119"/>
        <v/>
      </c>
      <c r="AQ142" s="35" t="str">
        <f t="shared" si="120"/>
        <v/>
      </c>
      <c r="AR142" s="35" t="str">
        <f t="shared" si="121"/>
        <v/>
      </c>
      <c r="AS142" s="35" t="str">
        <f t="shared" si="76"/>
        <v/>
      </c>
      <c r="AT142" s="35" t="str">
        <f t="shared" ref="AT142:AT147" si="132">IF(RIGHT(F142,2)="A5",VALUE(LEFT(F142,2)),"")</f>
        <v/>
      </c>
      <c r="AU142" s="35" t="str">
        <f t="shared" si="77"/>
        <v/>
      </c>
      <c r="AV142" s="35" t="str">
        <f t="shared" si="78"/>
        <v/>
      </c>
      <c r="AW142" s="35" t="str">
        <f t="shared" si="79"/>
        <v/>
      </c>
      <c r="AZ142" s="35" t="str">
        <f t="shared" si="80"/>
        <v/>
      </c>
      <c r="BA142" s="35" t="str">
        <f t="shared" si="81"/>
        <v/>
      </c>
      <c r="BB142" s="35" t="str">
        <f t="shared" si="82"/>
        <v/>
      </c>
      <c r="BC142" s="35" t="str">
        <f t="shared" si="83"/>
        <v/>
      </c>
      <c r="BD142" s="35" t="str">
        <f t="shared" si="84"/>
        <v/>
      </c>
      <c r="BE142" s="35" t="str">
        <f>IF(RIGHT(Q142,2)="A4",VALUE(LEFT(Q142,1)),"")</f>
        <v/>
      </c>
      <c r="BF142" s="35" t="str">
        <f t="shared" si="86"/>
        <v/>
      </c>
      <c r="BG142" s="35" t="str">
        <f t="shared" si="87"/>
        <v/>
      </c>
      <c r="BH142" s="35" t="str">
        <f t="shared" si="88"/>
        <v/>
      </c>
      <c r="BI142" s="35" t="str">
        <f t="shared" si="89"/>
        <v/>
      </c>
      <c r="BJ142" s="35" t="str">
        <f t="shared" si="90"/>
        <v/>
      </c>
      <c r="BK142" s="35" t="str">
        <f t="shared" si="91"/>
        <v/>
      </c>
      <c r="BL142" s="35" t="str">
        <f t="shared" si="92"/>
        <v/>
      </c>
      <c r="BM142" s="35" t="str">
        <f t="shared" si="93"/>
        <v/>
      </c>
      <c r="BP142" s="35" t="str">
        <f t="shared" ref="BP142:BP147" si="133">IF(RIGHT(AB142,2)="A3",VALUE(LEFT(AB142,2)),"")</f>
        <v/>
      </c>
      <c r="BQ142" s="35" t="str">
        <f t="shared" si="94"/>
        <v/>
      </c>
      <c r="BR142" s="35" t="str">
        <f t="shared" si="95"/>
        <v/>
      </c>
      <c r="BS142" s="35" t="str">
        <f t="shared" si="96"/>
        <v/>
      </c>
      <c r="BT142" s="35" t="str">
        <f t="shared" si="97"/>
        <v/>
      </c>
      <c r="BU142" s="35" t="str">
        <f t="shared" ref="BU142:BU147" si="134">IF(RIGHT(AB142,2)="A4",VALUE(LEFT(AB142,2)),"")</f>
        <v/>
      </c>
      <c r="BV142" s="35" t="str">
        <f t="shared" si="98"/>
        <v/>
      </c>
      <c r="BW142" s="35" t="str">
        <f t="shared" si="99"/>
        <v/>
      </c>
      <c r="BX142" s="35" t="str">
        <f t="shared" si="100"/>
        <v/>
      </c>
      <c r="BY142" s="35" t="str">
        <f t="shared" si="101"/>
        <v/>
      </c>
      <c r="BZ142" s="35" t="str">
        <f t="shared" ref="BZ142:BZ147" si="135">IF(RIGHT(AB142,2)="A5",VALUE(LEFT(AB142,2)),"")</f>
        <v/>
      </c>
      <c r="CA142" s="35" t="str">
        <f t="shared" si="102"/>
        <v/>
      </c>
      <c r="CB142" s="35" t="str">
        <f t="shared" si="103"/>
        <v/>
      </c>
      <c r="CC142" s="35" t="str">
        <f t="shared" si="104"/>
        <v/>
      </c>
    </row>
    <row r="143" spans="1:81" s="128" customFormat="1" ht="18" x14ac:dyDescent="0.2">
      <c r="A143" s="123" t="s">
        <v>176</v>
      </c>
      <c r="B143" s="123" t="s">
        <v>312</v>
      </c>
      <c r="C143" s="123" t="s">
        <v>449</v>
      </c>
      <c r="D143" s="123"/>
      <c r="E143" s="123"/>
      <c r="F143" s="123"/>
      <c r="G143" s="123"/>
      <c r="H143" s="123"/>
      <c r="I143" s="123"/>
      <c r="J143" s="123"/>
      <c r="K143" s="123"/>
      <c r="L143" s="124"/>
      <c r="M143" s="125" t="s">
        <v>279</v>
      </c>
      <c r="N143" s="123" t="s">
        <v>762</v>
      </c>
      <c r="O143" s="123"/>
      <c r="P143" s="123"/>
      <c r="Q143" s="123"/>
      <c r="R143" s="123"/>
      <c r="S143" s="123"/>
      <c r="T143" s="123"/>
      <c r="U143" s="123"/>
      <c r="V143" s="123"/>
      <c r="W143" s="126"/>
      <c r="X143" s="125" t="s">
        <v>251</v>
      </c>
      <c r="Y143" s="123" t="s">
        <v>394</v>
      </c>
      <c r="Z143" s="123"/>
      <c r="AA143" s="123"/>
      <c r="AB143" s="123"/>
      <c r="AC143" s="123"/>
      <c r="AD143" s="123"/>
      <c r="AE143" s="123"/>
      <c r="AF143" s="123"/>
      <c r="AG143" s="123"/>
      <c r="AH143" s="126"/>
      <c r="AI143" s="135"/>
      <c r="AJ143" s="35" t="str">
        <f t="shared" si="127"/>
        <v/>
      </c>
      <c r="AK143" s="35" t="str">
        <f t="shared" si="128"/>
        <v/>
      </c>
      <c r="AL143" s="35" t="str">
        <f t="shared" si="129"/>
        <v/>
      </c>
      <c r="AM143" s="35" t="str">
        <f t="shared" si="130"/>
        <v/>
      </c>
      <c r="AN143" s="35" t="str">
        <f t="shared" si="131"/>
        <v/>
      </c>
      <c r="AO143" s="35" t="str">
        <f t="shared" si="126"/>
        <v/>
      </c>
      <c r="AP143" s="35" t="str">
        <f t="shared" si="119"/>
        <v/>
      </c>
      <c r="AQ143" s="35" t="str">
        <f t="shared" si="120"/>
        <v/>
      </c>
      <c r="AR143" s="35" t="str">
        <f t="shared" si="121"/>
        <v/>
      </c>
      <c r="AS143" s="35" t="str">
        <f t="shared" si="76"/>
        <v/>
      </c>
      <c r="AT143" s="35" t="str">
        <f t="shared" si="132"/>
        <v/>
      </c>
      <c r="AU143" s="35" t="str">
        <f t="shared" si="77"/>
        <v/>
      </c>
      <c r="AV143" s="35" t="str">
        <f t="shared" si="78"/>
        <v/>
      </c>
      <c r="AW143" s="35" t="str">
        <f t="shared" si="79"/>
        <v/>
      </c>
      <c r="AX143" s="35"/>
      <c r="AY143" s="35"/>
      <c r="AZ143" s="35" t="str">
        <f t="shared" si="80"/>
        <v/>
      </c>
      <c r="BA143" s="35" t="str">
        <f t="shared" si="81"/>
        <v/>
      </c>
      <c r="BB143" s="35" t="str">
        <f t="shared" si="82"/>
        <v/>
      </c>
      <c r="BC143" s="35" t="str">
        <f t="shared" si="83"/>
        <v/>
      </c>
      <c r="BD143" s="35" t="str">
        <f t="shared" si="84"/>
        <v/>
      </c>
      <c r="BE143" s="35" t="str">
        <f t="shared" si="85"/>
        <v/>
      </c>
      <c r="BF143" s="35" t="str">
        <f t="shared" si="86"/>
        <v/>
      </c>
      <c r="BG143" s="35" t="str">
        <f t="shared" si="87"/>
        <v/>
      </c>
      <c r="BH143" s="35" t="str">
        <f t="shared" si="88"/>
        <v/>
      </c>
      <c r="BI143" s="35" t="str">
        <f t="shared" si="89"/>
        <v/>
      </c>
      <c r="BJ143" s="35" t="str">
        <f t="shared" si="90"/>
        <v/>
      </c>
      <c r="BK143" s="35" t="str">
        <f t="shared" si="91"/>
        <v/>
      </c>
      <c r="BL143" s="35" t="str">
        <f t="shared" si="92"/>
        <v/>
      </c>
      <c r="BM143" s="35" t="str">
        <f t="shared" si="93"/>
        <v/>
      </c>
      <c r="BN143" s="35"/>
      <c r="BO143" s="35"/>
      <c r="BP143" s="35" t="str">
        <f t="shared" si="133"/>
        <v/>
      </c>
      <c r="BQ143" s="35" t="str">
        <f t="shared" si="94"/>
        <v/>
      </c>
      <c r="BR143" s="35" t="str">
        <f t="shared" si="95"/>
        <v/>
      </c>
      <c r="BS143" s="35" t="str">
        <f t="shared" si="96"/>
        <v/>
      </c>
      <c r="BT143" s="35" t="str">
        <f t="shared" si="97"/>
        <v/>
      </c>
      <c r="BU143" s="35" t="str">
        <f t="shared" si="134"/>
        <v/>
      </c>
      <c r="BV143" s="35" t="str">
        <f t="shared" si="98"/>
        <v/>
      </c>
      <c r="BW143" s="35" t="str">
        <f t="shared" si="99"/>
        <v/>
      </c>
      <c r="BX143" s="35" t="str">
        <f t="shared" si="100"/>
        <v/>
      </c>
      <c r="BY143" s="35" t="str">
        <f t="shared" si="101"/>
        <v/>
      </c>
      <c r="BZ143" s="35" t="str">
        <f t="shared" si="135"/>
        <v/>
      </c>
      <c r="CA143" s="35" t="str">
        <f t="shared" si="102"/>
        <v/>
      </c>
      <c r="CB143" s="35" t="str">
        <f t="shared" si="103"/>
        <v/>
      </c>
      <c r="CC143" s="35" t="str">
        <f t="shared" si="104"/>
        <v/>
      </c>
    </row>
    <row r="144" spans="1:81" ht="56" customHeight="1" outlineLevel="1" x14ac:dyDescent="0.2">
      <c r="A144" s="19"/>
      <c r="B144" s="5"/>
      <c r="C144" s="19" t="s">
        <v>235</v>
      </c>
      <c r="D144" s="5"/>
      <c r="E144" s="5">
        <v>1</v>
      </c>
      <c r="F144" s="5" t="s">
        <v>236</v>
      </c>
      <c r="G144" s="5"/>
      <c r="H144" s="5"/>
      <c r="I144" s="5"/>
      <c r="J144" s="5"/>
      <c r="K144" s="5"/>
      <c r="L144" s="47"/>
      <c r="M144" s="176" t="s">
        <v>525</v>
      </c>
      <c r="N144" s="19" t="s">
        <v>524</v>
      </c>
      <c r="O144" s="5"/>
      <c r="P144" s="5">
        <v>1</v>
      </c>
      <c r="Q144" s="5" t="s">
        <v>36</v>
      </c>
      <c r="R144" s="5"/>
      <c r="S144" s="5">
        <v>9</v>
      </c>
      <c r="T144" s="5"/>
      <c r="U144" s="5">
        <f>9*40</f>
        <v>360</v>
      </c>
      <c r="V144" s="5"/>
      <c r="W144" s="77"/>
      <c r="X144" s="176" t="s">
        <v>210</v>
      </c>
      <c r="Y144" s="19" t="s">
        <v>194</v>
      </c>
      <c r="Z144" s="5">
        <v>1</v>
      </c>
      <c r="AA144" s="5"/>
      <c r="AB144" s="5" t="s">
        <v>153</v>
      </c>
      <c r="AC144" s="5"/>
      <c r="AD144" s="5">
        <v>17</v>
      </c>
      <c r="AE144" s="5"/>
      <c r="AF144" s="5">
        <f>36*AD144</f>
        <v>612</v>
      </c>
      <c r="AG144" s="5"/>
      <c r="AH144" s="77">
        <v>20</v>
      </c>
      <c r="AI144" s="121"/>
      <c r="AJ144" s="35" t="str">
        <f t="shared" si="127"/>
        <v/>
      </c>
      <c r="AK144" s="35" t="str">
        <f t="shared" si="128"/>
        <v/>
      </c>
      <c r="AL144" s="35" t="str">
        <f t="shared" si="129"/>
        <v/>
      </c>
      <c r="AM144" s="35" t="str">
        <f t="shared" si="130"/>
        <v/>
      </c>
      <c r="AN144" s="35" t="str">
        <f t="shared" si="131"/>
        <v/>
      </c>
      <c r="AO144" s="35" t="str">
        <f t="shared" si="126"/>
        <v/>
      </c>
      <c r="AP144" s="35" t="str">
        <f t="shared" si="119"/>
        <v/>
      </c>
      <c r="AQ144" s="35" t="str">
        <f t="shared" si="120"/>
        <v/>
      </c>
      <c r="AR144" s="35" t="str">
        <f t="shared" si="121"/>
        <v/>
      </c>
      <c r="AS144" s="35" t="str">
        <f t="shared" si="76"/>
        <v/>
      </c>
      <c r="AT144" s="35">
        <f t="shared" si="132"/>
        <v>10</v>
      </c>
      <c r="AU144" s="35" t="str">
        <f t="shared" si="77"/>
        <v/>
      </c>
      <c r="AV144" s="35" t="str">
        <f t="shared" si="78"/>
        <v/>
      </c>
      <c r="AW144" s="35" t="str">
        <f t="shared" si="79"/>
        <v/>
      </c>
      <c r="AZ144" s="35" t="str">
        <f t="shared" si="80"/>
        <v/>
      </c>
      <c r="BA144" s="35" t="str">
        <f t="shared" si="81"/>
        <v/>
      </c>
      <c r="BB144" s="35" t="str">
        <f t="shared" si="82"/>
        <v/>
      </c>
      <c r="BC144" s="35" t="str">
        <f t="shared" si="83"/>
        <v/>
      </c>
      <c r="BD144" s="35" t="str">
        <f t="shared" si="84"/>
        <v/>
      </c>
      <c r="BE144" s="35">
        <f>IF(RIGHT(Q144,2)="A4",VALUE(LEFT(Q144,1)),"")</f>
        <v>5</v>
      </c>
      <c r="BF144" s="35" t="str">
        <f t="shared" si="86"/>
        <v/>
      </c>
      <c r="BG144" s="35" t="str">
        <f t="shared" si="87"/>
        <v/>
      </c>
      <c r="BH144" s="35" t="str">
        <f t="shared" si="88"/>
        <v/>
      </c>
      <c r="BI144" s="35" t="str">
        <f t="shared" si="89"/>
        <v/>
      </c>
      <c r="BJ144" s="35" t="str">
        <f t="shared" si="90"/>
        <v/>
      </c>
      <c r="BK144" s="35" t="str">
        <f t="shared" si="91"/>
        <v/>
      </c>
      <c r="BL144" s="35" t="str">
        <f t="shared" si="92"/>
        <v/>
      </c>
      <c r="BM144" s="35" t="str">
        <f t="shared" si="93"/>
        <v/>
      </c>
      <c r="BP144" s="35" t="str">
        <f t="shared" si="133"/>
        <v/>
      </c>
      <c r="BQ144" s="35" t="str">
        <f t="shared" si="94"/>
        <v/>
      </c>
      <c r="BR144" s="35" t="str">
        <f t="shared" si="95"/>
        <v/>
      </c>
      <c r="BS144" s="35" t="str">
        <f t="shared" si="96"/>
        <v/>
      </c>
      <c r="BT144" s="35" t="str">
        <f t="shared" si="97"/>
        <v/>
      </c>
      <c r="BU144" s="35">
        <f t="shared" si="134"/>
        <v>46</v>
      </c>
      <c r="BV144" s="35" t="str">
        <f t="shared" si="98"/>
        <v/>
      </c>
      <c r="BW144" s="35" t="str">
        <f t="shared" si="99"/>
        <v/>
      </c>
      <c r="BX144" s="35" t="str">
        <f t="shared" si="100"/>
        <v/>
      </c>
      <c r="BY144" s="35" t="str">
        <f t="shared" si="101"/>
        <v/>
      </c>
      <c r="BZ144" s="35" t="str">
        <f t="shared" si="135"/>
        <v/>
      </c>
      <c r="CA144" s="35" t="str">
        <f t="shared" si="102"/>
        <v/>
      </c>
      <c r="CB144" s="35" t="str">
        <f t="shared" si="103"/>
        <v/>
      </c>
      <c r="CC144" s="35" t="str">
        <f t="shared" si="104"/>
        <v/>
      </c>
    </row>
    <row r="145" spans="1:81" ht="51" customHeight="1" outlineLevel="1" x14ac:dyDescent="0.2">
      <c r="A145" s="19"/>
      <c r="B145" s="5" t="s">
        <v>662</v>
      </c>
      <c r="C145" s="19" t="s">
        <v>663</v>
      </c>
      <c r="D145" s="19"/>
      <c r="E145" s="19">
        <v>1</v>
      </c>
      <c r="F145" s="19"/>
      <c r="G145" s="19"/>
      <c r="H145" s="19">
        <v>6</v>
      </c>
      <c r="I145" s="19"/>
      <c r="J145" s="19">
        <v>120</v>
      </c>
      <c r="K145" s="19"/>
      <c r="L145" s="47"/>
      <c r="M145" s="176" t="s">
        <v>526</v>
      </c>
      <c r="N145" s="19" t="s">
        <v>715</v>
      </c>
      <c r="O145" s="5"/>
      <c r="P145" s="5">
        <v>1</v>
      </c>
      <c r="Q145" s="5" t="s">
        <v>134</v>
      </c>
      <c r="R145" s="5"/>
      <c r="S145" s="5">
        <v>7</v>
      </c>
      <c r="T145" s="5"/>
      <c r="U145" s="5">
        <f>7*36</f>
        <v>252</v>
      </c>
      <c r="V145" s="5"/>
      <c r="W145" s="77"/>
      <c r="X145" s="76"/>
      <c r="Y145" s="19"/>
      <c r="Z145" s="5"/>
      <c r="AA145" s="5"/>
      <c r="AB145" s="5"/>
      <c r="AC145" s="5"/>
      <c r="AD145" s="5"/>
      <c r="AE145" s="5"/>
      <c r="AF145" s="5"/>
      <c r="AG145" s="5"/>
      <c r="AH145" s="77"/>
      <c r="AI145" s="121"/>
      <c r="AJ145" s="35" t="str">
        <f t="shared" si="127"/>
        <v/>
      </c>
      <c r="AK145" s="35" t="str">
        <f t="shared" si="128"/>
        <v/>
      </c>
      <c r="AL145" s="35" t="str">
        <f t="shared" si="129"/>
        <v/>
      </c>
      <c r="AM145" s="35" t="str">
        <f t="shared" si="130"/>
        <v/>
      </c>
      <c r="AN145" s="35" t="str">
        <f t="shared" si="131"/>
        <v/>
      </c>
      <c r="AO145" s="35" t="str">
        <f t="shared" si="126"/>
        <v/>
      </c>
      <c r="AP145" s="35" t="str">
        <f t="shared" si="119"/>
        <v/>
      </c>
      <c r="AQ145" s="35" t="str">
        <f t="shared" si="120"/>
        <v/>
      </c>
      <c r="AR145" s="35" t="str">
        <f t="shared" si="121"/>
        <v/>
      </c>
      <c r="AS145" s="35" t="str">
        <f t="shared" si="76"/>
        <v/>
      </c>
      <c r="AT145" s="35" t="str">
        <f t="shared" si="132"/>
        <v/>
      </c>
      <c r="AU145" s="35" t="str">
        <f t="shared" si="77"/>
        <v/>
      </c>
      <c r="AV145" s="35" t="str">
        <f t="shared" si="78"/>
        <v/>
      </c>
      <c r="AW145" s="35" t="str">
        <f t="shared" si="79"/>
        <v/>
      </c>
      <c r="AZ145" s="35" t="str">
        <f t="shared" si="80"/>
        <v/>
      </c>
      <c r="BA145" s="35" t="str">
        <f t="shared" si="81"/>
        <v/>
      </c>
      <c r="BB145" s="35" t="str">
        <f t="shared" si="82"/>
        <v/>
      </c>
      <c r="BC145" s="35" t="str">
        <f t="shared" si="83"/>
        <v/>
      </c>
      <c r="BD145" s="35" t="str">
        <f t="shared" si="84"/>
        <v/>
      </c>
      <c r="BE145" s="35" t="e">
        <f t="shared" si="85"/>
        <v>#VALUE!</v>
      </c>
      <c r="BF145" s="35" t="str">
        <f t="shared" si="86"/>
        <v/>
      </c>
      <c r="BG145" s="35" t="str">
        <f t="shared" si="87"/>
        <v/>
      </c>
      <c r="BH145" s="35" t="str">
        <f t="shared" si="88"/>
        <v/>
      </c>
      <c r="BI145" s="35" t="str">
        <f t="shared" si="89"/>
        <v/>
      </c>
      <c r="BJ145" s="35" t="str">
        <f t="shared" si="90"/>
        <v/>
      </c>
      <c r="BK145" s="35" t="str">
        <f t="shared" si="91"/>
        <v/>
      </c>
      <c r="BL145" s="35" t="str">
        <f t="shared" si="92"/>
        <v/>
      </c>
      <c r="BM145" s="35" t="str">
        <f t="shared" si="93"/>
        <v/>
      </c>
      <c r="BP145" s="35" t="str">
        <f t="shared" si="133"/>
        <v/>
      </c>
      <c r="BQ145" s="35" t="str">
        <f t="shared" si="94"/>
        <v/>
      </c>
      <c r="BR145" s="35" t="str">
        <f t="shared" si="95"/>
        <v/>
      </c>
      <c r="BS145" s="35" t="str">
        <f t="shared" si="96"/>
        <v/>
      </c>
      <c r="BT145" s="35" t="str">
        <f t="shared" si="97"/>
        <v/>
      </c>
      <c r="BU145" s="35" t="str">
        <f t="shared" si="134"/>
        <v/>
      </c>
      <c r="BV145" s="35" t="str">
        <f t="shared" si="98"/>
        <v/>
      </c>
      <c r="BW145" s="35" t="str">
        <f t="shared" si="99"/>
        <v/>
      </c>
      <c r="BX145" s="35" t="str">
        <f t="shared" si="100"/>
        <v/>
      </c>
      <c r="BY145" s="35" t="str">
        <f t="shared" si="101"/>
        <v/>
      </c>
      <c r="BZ145" s="35" t="str">
        <f t="shared" si="135"/>
        <v/>
      </c>
      <c r="CA145" s="35" t="str">
        <f t="shared" si="102"/>
        <v/>
      </c>
      <c r="CB145" s="35" t="str">
        <f t="shared" si="103"/>
        <v/>
      </c>
      <c r="CC145" s="35" t="str">
        <f t="shared" si="104"/>
        <v/>
      </c>
    </row>
    <row r="146" spans="1:81" ht="34" outlineLevel="1" x14ac:dyDescent="0.2">
      <c r="A146" s="19"/>
      <c r="B146" s="5"/>
      <c r="C146" s="5"/>
      <c r="D146" s="5"/>
      <c r="E146" s="5"/>
      <c r="F146" s="5"/>
      <c r="G146" s="5"/>
      <c r="H146" s="5"/>
      <c r="I146" s="5"/>
      <c r="J146" s="5"/>
      <c r="K146" s="5"/>
      <c r="L146" s="47"/>
      <c r="M146" s="176" t="s">
        <v>716</v>
      </c>
      <c r="N146" s="19" t="s">
        <v>718</v>
      </c>
      <c r="O146" s="5"/>
      <c r="P146" s="5">
        <v>1</v>
      </c>
      <c r="Q146" s="5" t="s">
        <v>134</v>
      </c>
      <c r="R146" s="5"/>
      <c r="S146" s="5">
        <v>10</v>
      </c>
      <c r="T146" s="5"/>
      <c r="U146" s="5">
        <f>S146*36</f>
        <v>360</v>
      </c>
      <c r="V146" s="5"/>
      <c r="W146" s="77"/>
      <c r="X146" s="76" t="s">
        <v>211</v>
      </c>
      <c r="Y146" s="19" t="s">
        <v>152</v>
      </c>
      <c r="Z146" s="5">
        <v>1</v>
      </c>
      <c r="AA146" s="5"/>
      <c r="AB146" s="5"/>
      <c r="AC146" s="5"/>
      <c r="AD146" s="5">
        <v>20</v>
      </c>
      <c r="AE146" s="5"/>
      <c r="AF146" s="5">
        <v>800</v>
      </c>
      <c r="AG146" s="5"/>
      <c r="AH146" s="77"/>
      <c r="AI146" s="121"/>
      <c r="AJ146" s="35" t="str">
        <f t="shared" si="127"/>
        <v/>
      </c>
      <c r="AK146" s="35" t="str">
        <f t="shared" si="128"/>
        <v/>
      </c>
      <c r="AL146" s="35" t="str">
        <f t="shared" si="129"/>
        <v/>
      </c>
      <c r="AM146" s="35" t="str">
        <f t="shared" si="130"/>
        <v/>
      </c>
      <c r="AN146" s="35" t="str">
        <f t="shared" si="131"/>
        <v/>
      </c>
      <c r="AO146" s="35" t="str">
        <f t="shared" si="126"/>
        <v/>
      </c>
      <c r="AP146" s="35" t="str">
        <f t="shared" si="119"/>
        <v/>
      </c>
      <c r="AQ146" s="35" t="str">
        <f t="shared" si="120"/>
        <v/>
      </c>
      <c r="AR146" s="35" t="str">
        <f t="shared" si="121"/>
        <v/>
      </c>
      <c r="AS146" s="35" t="str">
        <f>IF(RIGHT(U146,2)="A4",LEFT(U146,2),"")</f>
        <v/>
      </c>
      <c r="AT146" s="35" t="str">
        <f t="shared" si="132"/>
        <v/>
      </c>
      <c r="AU146" s="35" t="str">
        <f t="shared" si="77"/>
        <v/>
      </c>
      <c r="AV146" s="35" t="str">
        <f t="shared" si="78"/>
        <v/>
      </c>
      <c r="AW146" s="35" t="str">
        <f t="shared" si="79"/>
        <v/>
      </c>
      <c r="AZ146" s="35" t="str">
        <f>IF(RIGHT(AB114,2)="A3",VALUE(LEFT(AB114,2)),"")</f>
        <v/>
      </c>
      <c r="BA146" s="35" t="str">
        <f t="shared" si="81"/>
        <v/>
      </c>
      <c r="BB146" s="35" t="str">
        <f t="shared" si="82"/>
        <v/>
      </c>
      <c r="BC146" s="35" t="str">
        <f t="shared" si="83"/>
        <v/>
      </c>
      <c r="BD146" s="35" t="str">
        <f t="shared" si="84"/>
        <v/>
      </c>
      <c r="BE146" s="35">
        <f>IF(RIGHT(AB114,2)="A4",VALUE(LEFT(AB114,2)),"")</f>
        <v>35</v>
      </c>
      <c r="BF146" s="35" t="str">
        <f t="shared" si="86"/>
        <v/>
      </c>
      <c r="BG146" s="35" t="str">
        <f t="shared" si="87"/>
        <v/>
      </c>
      <c r="BH146" s="35" t="str">
        <f t="shared" si="88"/>
        <v/>
      </c>
      <c r="BI146" s="35" t="str">
        <f t="shared" si="89"/>
        <v/>
      </c>
      <c r="BJ146" s="35" t="str">
        <f>IF(RIGHT(AB114,2)="A5",VALUE(LEFT(AB114,2)),"")</f>
        <v/>
      </c>
      <c r="BK146" s="35" t="str">
        <f t="shared" si="91"/>
        <v/>
      </c>
      <c r="BL146" s="35" t="str">
        <f t="shared" si="92"/>
        <v/>
      </c>
      <c r="BM146" s="35" t="str">
        <f t="shared" si="93"/>
        <v/>
      </c>
      <c r="BP146" s="35" t="str">
        <f t="shared" si="133"/>
        <v/>
      </c>
      <c r="BQ146" s="35" t="str">
        <f t="shared" si="94"/>
        <v/>
      </c>
      <c r="BR146" s="35" t="str">
        <f t="shared" si="95"/>
        <v/>
      </c>
      <c r="BS146" s="35" t="str">
        <f t="shared" si="96"/>
        <v/>
      </c>
      <c r="BT146" s="35" t="str">
        <f t="shared" si="97"/>
        <v/>
      </c>
      <c r="BU146" s="35" t="str">
        <f t="shared" si="134"/>
        <v/>
      </c>
      <c r="BV146" s="35" t="str">
        <f t="shared" si="98"/>
        <v/>
      </c>
      <c r="BW146" s="35" t="str">
        <f t="shared" si="99"/>
        <v/>
      </c>
      <c r="BX146" s="35" t="str">
        <f t="shared" si="100"/>
        <v/>
      </c>
      <c r="BY146" s="35" t="str">
        <f t="shared" si="101"/>
        <v/>
      </c>
      <c r="BZ146" s="35" t="str">
        <f t="shared" si="135"/>
        <v/>
      </c>
      <c r="CA146" s="35" t="str">
        <f t="shared" si="102"/>
        <v/>
      </c>
      <c r="CB146" s="35" t="str">
        <f t="shared" si="103"/>
        <v/>
      </c>
      <c r="CC146" s="35" t="str">
        <f t="shared" si="104"/>
        <v/>
      </c>
    </row>
    <row r="147" spans="1:81" ht="45" customHeight="1" outlineLevel="1" x14ac:dyDescent="0.2">
      <c r="A147" s="19"/>
      <c r="B147" s="5" t="s">
        <v>664</v>
      </c>
      <c r="C147" s="19" t="s">
        <v>435</v>
      </c>
      <c r="D147" s="5"/>
      <c r="E147" s="5">
        <v>1</v>
      </c>
      <c r="F147" s="5"/>
      <c r="G147" s="5"/>
      <c r="H147" s="5"/>
      <c r="I147" s="5"/>
      <c r="J147" s="5"/>
      <c r="K147" s="5"/>
      <c r="L147" s="48">
        <f>15*20</f>
        <v>300</v>
      </c>
      <c r="M147" s="176" t="s">
        <v>717</v>
      </c>
      <c r="N147" s="19" t="s">
        <v>877</v>
      </c>
      <c r="O147" s="5"/>
      <c r="P147" s="5">
        <v>1</v>
      </c>
      <c r="Q147" s="5" t="s">
        <v>719</v>
      </c>
      <c r="R147" s="5"/>
      <c r="S147" s="5">
        <v>4</v>
      </c>
      <c r="T147" s="5"/>
      <c r="U147" s="5">
        <f>S147*36</f>
        <v>144</v>
      </c>
      <c r="V147" s="5"/>
      <c r="W147" s="77"/>
      <c r="X147" s="76" t="s">
        <v>212</v>
      </c>
      <c r="Y147" s="19" t="s">
        <v>338</v>
      </c>
      <c r="Z147" s="5">
        <v>1</v>
      </c>
      <c r="AA147" s="5"/>
      <c r="AB147" s="5" t="s">
        <v>154</v>
      </c>
      <c r="AC147" s="5"/>
      <c r="AD147" s="5"/>
      <c r="AE147" s="5"/>
      <c r="AF147" s="5"/>
      <c r="AG147" s="5"/>
      <c r="AH147" s="77"/>
      <c r="AI147" s="121"/>
      <c r="AJ147" s="35" t="str">
        <f t="shared" si="127"/>
        <v/>
      </c>
      <c r="AK147" s="35" t="str">
        <f t="shared" si="128"/>
        <v/>
      </c>
      <c r="AL147" s="35" t="str">
        <f t="shared" si="129"/>
        <v/>
      </c>
      <c r="AM147" s="35" t="str">
        <f t="shared" si="130"/>
        <v/>
      </c>
      <c r="AN147" s="35" t="str">
        <f t="shared" si="131"/>
        <v/>
      </c>
      <c r="AO147" s="35" t="str">
        <f t="shared" si="126"/>
        <v/>
      </c>
      <c r="AP147" s="35" t="str">
        <f t="shared" si="119"/>
        <v/>
      </c>
      <c r="AQ147" s="35" t="str">
        <f t="shared" si="120"/>
        <v/>
      </c>
      <c r="AR147" s="35" t="str">
        <f t="shared" si="121"/>
        <v/>
      </c>
      <c r="AS147" s="35" t="str">
        <f>IF(RIGHT(U147,2)="A4",LEFT(U147,2),"")</f>
        <v/>
      </c>
      <c r="AT147" s="35" t="str">
        <f t="shared" si="132"/>
        <v/>
      </c>
      <c r="AU147" s="35" t="str">
        <f t="shared" si="77"/>
        <v/>
      </c>
      <c r="AV147" s="35" t="str">
        <f t="shared" si="78"/>
        <v/>
      </c>
      <c r="AW147" s="35" t="str">
        <f t="shared" si="79"/>
        <v/>
      </c>
      <c r="AZ147" s="35" t="str">
        <f t="shared" si="80"/>
        <v/>
      </c>
      <c r="BA147" s="35" t="str">
        <f t="shared" si="81"/>
        <v/>
      </c>
      <c r="BB147" s="35" t="str">
        <f t="shared" si="82"/>
        <v/>
      </c>
      <c r="BC147" s="35" t="str">
        <f t="shared" si="83"/>
        <v/>
      </c>
      <c r="BD147" s="35" t="str">
        <f t="shared" si="84"/>
        <v/>
      </c>
      <c r="BE147" s="35">
        <f t="shared" si="85"/>
        <v>16</v>
      </c>
      <c r="BF147" s="35" t="str">
        <f t="shared" si="86"/>
        <v/>
      </c>
      <c r="BG147" s="35" t="str">
        <f t="shared" si="87"/>
        <v/>
      </c>
      <c r="BH147" s="35" t="str">
        <f t="shared" si="88"/>
        <v/>
      </c>
      <c r="BI147" s="35" t="str">
        <f t="shared" si="89"/>
        <v/>
      </c>
      <c r="BJ147" s="35" t="str">
        <f t="shared" si="90"/>
        <v/>
      </c>
      <c r="BK147" s="35" t="str">
        <f t="shared" si="91"/>
        <v/>
      </c>
      <c r="BL147" s="35" t="str">
        <f t="shared" si="92"/>
        <v/>
      </c>
      <c r="BM147" s="35" t="str">
        <f t="shared" si="93"/>
        <v/>
      </c>
      <c r="BP147" s="35" t="str">
        <f t="shared" si="133"/>
        <v/>
      </c>
      <c r="BQ147" s="35" t="str">
        <f t="shared" si="94"/>
        <v/>
      </c>
      <c r="BR147" s="35" t="str">
        <f t="shared" si="95"/>
        <v/>
      </c>
      <c r="BS147" s="35" t="str">
        <f t="shared" si="96"/>
        <v/>
      </c>
      <c r="BT147" s="35" t="str">
        <f t="shared" si="97"/>
        <v/>
      </c>
      <c r="BU147" s="35">
        <f t="shared" si="134"/>
        <v>55</v>
      </c>
      <c r="BV147" s="35" t="str">
        <f t="shared" si="98"/>
        <v/>
      </c>
      <c r="BW147" s="35" t="str">
        <f t="shared" si="99"/>
        <v/>
      </c>
      <c r="BX147" s="35" t="str">
        <f t="shared" si="100"/>
        <v/>
      </c>
      <c r="BY147" s="35" t="str">
        <f t="shared" si="101"/>
        <v/>
      </c>
      <c r="BZ147" s="35" t="str">
        <f t="shared" si="135"/>
        <v/>
      </c>
      <c r="CA147" s="35" t="str">
        <f t="shared" si="102"/>
        <v/>
      </c>
      <c r="CB147" s="35" t="str">
        <f t="shared" si="103"/>
        <v/>
      </c>
      <c r="CC147" s="35" t="str">
        <f t="shared" si="104"/>
        <v/>
      </c>
    </row>
    <row r="148" spans="1:81" ht="47" customHeight="1" outlineLevel="1" x14ac:dyDescent="0.2">
      <c r="A148" s="19"/>
      <c r="B148" s="5"/>
      <c r="C148" s="20"/>
      <c r="D148" s="20"/>
      <c r="E148" s="20"/>
      <c r="F148" s="20"/>
      <c r="G148" s="20"/>
      <c r="H148" s="20"/>
      <c r="I148" s="20"/>
      <c r="J148" s="20"/>
      <c r="K148" s="20"/>
      <c r="L148" s="20"/>
      <c r="M148" s="176" t="s">
        <v>733</v>
      </c>
      <c r="N148" s="20" t="s">
        <v>734</v>
      </c>
      <c r="O148" s="16"/>
      <c r="P148" s="16">
        <v>1</v>
      </c>
      <c r="Q148" s="16"/>
      <c r="R148" s="16"/>
      <c r="S148" s="16"/>
      <c r="T148" s="16"/>
      <c r="U148" s="16"/>
      <c r="V148" s="16"/>
      <c r="W148" s="79">
        <f>5*20</f>
        <v>100</v>
      </c>
      <c r="X148" s="76"/>
      <c r="Y148" s="19"/>
      <c r="Z148" s="5"/>
      <c r="AA148" s="5"/>
      <c r="AB148" s="5"/>
      <c r="AC148" s="5"/>
      <c r="AD148" s="5"/>
      <c r="AE148" s="5"/>
      <c r="AF148" s="5"/>
      <c r="AG148" s="5"/>
      <c r="AH148" s="77"/>
      <c r="AI148" s="121"/>
    </row>
    <row r="149" spans="1:81" ht="17" outlineLevel="1" x14ac:dyDescent="0.2">
      <c r="A149" s="19"/>
      <c r="B149" s="5" t="s">
        <v>665</v>
      </c>
      <c r="C149" s="20" t="s">
        <v>398</v>
      </c>
      <c r="D149" s="5"/>
      <c r="E149" s="5">
        <v>1</v>
      </c>
      <c r="F149" s="5"/>
      <c r="G149" s="5"/>
      <c r="H149" s="5">
        <v>8</v>
      </c>
      <c r="I149" s="5"/>
      <c r="J149" s="5">
        <f>8*8</f>
        <v>64</v>
      </c>
      <c r="K149" s="5"/>
      <c r="L149" s="48"/>
      <c r="M149" s="176" t="s">
        <v>735</v>
      </c>
      <c r="N149" s="20" t="s">
        <v>745</v>
      </c>
      <c r="O149" s="16"/>
      <c r="P149" s="16">
        <v>1</v>
      </c>
      <c r="Q149" s="16"/>
      <c r="R149" s="16"/>
      <c r="S149" s="16">
        <v>25</v>
      </c>
      <c r="T149" s="16"/>
      <c r="U149" s="16">
        <f>15*36</f>
        <v>540</v>
      </c>
      <c r="V149" s="16"/>
      <c r="W149" s="79"/>
      <c r="X149" s="76" t="s">
        <v>213</v>
      </c>
      <c r="Y149" s="19" t="s">
        <v>195</v>
      </c>
      <c r="Z149" s="5"/>
      <c r="AA149" s="5">
        <v>1</v>
      </c>
      <c r="AB149" s="5"/>
      <c r="AC149" s="5"/>
      <c r="AD149" s="5"/>
      <c r="AE149" s="5"/>
      <c r="AF149" s="5"/>
      <c r="AG149" s="5"/>
      <c r="AH149" s="77">
        <v>110</v>
      </c>
      <c r="AI149" s="121"/>
      <c r="AJ149" s="35" t="str">
        <f t="shared" ref="AJ149:AJ163" si="136">IF(RIGHT(F149,2)="A3",VALUE(LEFT(F149,2)),"")</f>
        <v/>
      </c>
      <c r="AK149" s="35" t="str">
        <f t="shared" ref="AK149:AK163" si="137">IF(RIGHT(G149,2)="A3",VALUE(LEFT(G149,2)),"")</f>
        <v/>
      </c>
      <c r="AL149" s="35" t="str">
        <f t="shared" ref="AL149:AL163" si="138">IF(RIGHT(H149,2)="A3",VALUE(LEFT(H149,2)),"")</f>
        <v/>
      </c>
      <c r="AM149" s="35" t="str">
        <f t="shared" ref="AM149:AM163" si="139">IF(RIGHT(I149,2)="A3",VALUE(LEFT(I149,2)),"")</f>
        <v/>
      </c>
      <c r="AN149" s="35" t="str">
        <f t="shared" ref="AN149:AN163" si="140">IF(RIGHT(J149,2)="A4",LEFT(J149,2),"")</f>
        <v/>
      </c>
      <c r="AO149" s="35" t="str">
        <f t="shared" ref="AO149:AR155" si="141">IF(RIGHT(F149,2)="A4",VALUE(LEFT(F149,2)),"")</f>
        <v/>
      </c>
      <c r="AP149" s="35" t="str">
        <f t="shared" si="141"/>
        <v/>
      </c>
      <c r="AQ149" s="35" t="str">
        <f t="shared" si="141"/>
        <v/>
      </c>
      <c r="AR149" s="35" t="str">
        <f t="shared" si="141"/>
        <v/>
      </c>
      <c r="AS149" s="35" t="str">
        <f t="shared" si="76"/>
        <v/>
      </c>
      <c r="AT149" s="35" t="str">
        <f>IF(RIGHT(F149,2)="A5",VALUE(LEFT(F149,2)),"")</f>
        <v/>
      </c>
      <c r="AU149" s="35" t="str">
        <f t="shared" si="77"/>
        <v/>
      </c>
      <c r="AV149" s="35" t="str">
        <f t="shared" si="78"/>
        <v/>
      </c>
      <c r="AW149" s="35" t="str">
        <f t="shared" si="79"/>
        <v/>
      </c>
      <c r="AZ149" s="35" t="str">
        <f t="shared" si="80"/>
        <v/>
      </c>
      <c r="BA149" s="35" t="str">
        <f t="shared" si="81"/>
        <v/>
      </c>
      <c r="BB149" s="35" t="str">
        <f t="shared" si="82"/>
        <v/>
      </c>
      <c r="BC149" s="35" t="str">
        <f t="shared" si="83"/>
        <v/>
      </c>
      <c r="BD149" s="35" t="str">
        <f t="shared" si="84"/>
        <v/>
      </c>
      <c r="BE149" s="35" t="str">
        <f t="shared" si="85"/>
        <v/>
      </c>
      <c r="BF149" s="35" t="str">
        <f t="shared" si="86"/>
        <v/>
      </c>
      <c r="BG149" s="35" t="str">
        <f t="shared" si="87"/>
        <v/>
      </c>
      <c r="BH149" s="35" t="str">
        <f t="shared" si="88"/>
        <v/>
      </c>
      <c r="BI149" s="35" t="str">
        <f t="shared" si="89"/>
        <v/>
      </c>
      <c r="BJ149" s="35" t="str">
        <f t="shared" si="90"/>
        <v/>
      </c>
      <c r="BK149" s="35" t="str">
        <f t="shared" si="91"/>
        <v/>
      </c>
      <c r="BL149" s="35" t="str">
        <f t="shared" si="92"/>
        <v/>
      </c>
      <c r="BM149" s="35" t="str">
        <f t="shared" si="93"/>
        <v/>
      </c>
      <c r="BP149" s="35" t="str">
        <f t="shared" ref="BP149:BP163" si="142">IF(RIGHT(AB149,2)="A3",VALUE(LEFT(AB149,2)),"")</f>
        <v/>
      </c>
      <c r="BQ149" s="35" t="str">
        <f t="shared" si="94"/>
        <v/>
      </c>
      <c r="BR149" s="35" t="str">
        <f t="shared" si="95"/>
        <v/>
      </c>
      <c r="BS149" s="35" t="str">
        <f t="shared" si="96"/>
        <v/>
      </c>
      <c r="BT149" s="35" t="str">
        <f t="shared" si="97"/>
        <v/>
      </c>
      <c r="BU149" s="35" t="str">
        <f t="shared" ref="BU149:BU162" si="143">IF(RIGHT(AB149,2)="A4",VALUE(LEFT(AB149,2)),"")</f>
        <v/>
      </c>
      <c r="BV149" s="35" t="str">
        <f t="shared" si="98"/>
        <v/>
      </c>
      <c r="BW149" s="35" t="str">
        <f t="shared" si="99"/>
        <v/>
      </c>
      <c r="BX149" s="35" t="str">
        <f t="shared" si="100"/>
        <v/>
      </c>
      <c r="BY149" s="35" t="str">
        <f t="shared" si="101"/>
        <v/>
      </c>
      <c r="BZ149" s="35" t="str">
        <f t="shared" ref="BZ149:BZ163" si="144">IF(RIGHT(AB149,2)="A5",VALUE(LEFT(AB149,2)),"")</f>
        <v/>
      </c>
      <c r="CA149" s="35" t="str">
        <f t="shared" si="102"/>
        <v/>
      </c>
      <c r="CB149" s="35" t="str">
        <f t="shared" si="103"/>
        <v/>
      </c>
      <c r="CC149" s="35" t="str">
        <f t="shared" si="104"/>
        <v/>
      </c>
    </row>
    <row r="150" spans="1:81" ht="17" outlineLevel="1" x14ac:dyDescent="0.2">
      <c r="A150" s="19"/>
      <c r="B150" s="5" t="s">
        <v>666</v>
      </c>
      <c r="C150" s="20" t="s">
        <v>399</v>
      </c>
      <c r="D150" s="16"/>
      <c r="E150" s="16"/>
      <c r="F150" s="16"/>
      <c r="G150" s="16"/>
      <c r="H150" s="16">
        <v>10</v>
      </c>
      <c r="I150" s="16"/>
      <c r="J150" s="16">
        <v>0</v>
      </c>
      <c r="K150" s="16"/>
      <c r="L150" s="48"/>
      <c r="M150" s="176" t="s">
        <v>736</v>
      </c>
      <c r="N150" s="20" t="s">
        <v>748</v>
      </c>
      <c r="O150" s="16"/>
      <c r="P150" s="16">
        <v>1</v>
      </c>
      <c r="Q150" s="16" t="s">
        <v>123</v>
      </c>
      <c r="R150" s="16"/>
      <c r="S150" s="16">
        <v>12</v>
      </c>
      <c r="T150" s="16"/>
      <c r="U150" s="16">
        <f>10*36</f>
        <v>360</v>
      </c>
      <c r="V150" s="16"/>
      <c r="W150" s="79">
        <v>20</v>
      </c>
      <c r="X150" s="76" t="s">
        <v>219</v>
      </c>
      <c r="Y150" s="19" t="s">
        <v>197</v>
      </c>
      <c r="Z150" s="5"/>
      <c r="AA150" s="5">
        <v>1</v>
      </c>
      <c r="AB150" s="5"/>
      <c r="AC150" s="5"/>
      <c r="AD150" s="5"/>
      <c r="AE150" s="5"/>
      <c r="AF150" s="5"/>
      <c r="AG150" s="5"/>
      <c r="AH150" s="77">
        <v>100</v>
      </c>
      <c r="AI150" s="121"/>
      <c r="AJ150" s="35" t="str">
        <f t="shared" si="136"/>
        <v/>
      </c>
      <c r="AK150" s="35" t="str">
        <f t="shared" si="137"/>
        <v/>
      </c>
      <c r="AL150" s="35" t="str">
        <f t="shared" si="138"/>
        <v/>
      </c>
      <c r="AM150" s="35" t="str">
        <f t="shared" si="139"/>
        <v/>
      </c>
      <c r="AN150" s="35" t="str">
        <f t="shared" si="140"/>
        <v/>
      </c>
      <c r="AO150" s="35" t="str">
        <f t="shared" si="141"/>
        <v/>
      </c>
      <c r="AP150" s="35" t="str">
        <f t="shared" si="141"/>
        <v/>
      </c>
      <c r="AQ150" s="35" t="str">
        <f t="shared" si="141"/>
        <v/>
      </c>
      <c r="AR150" s="35" t="str">
        <f t="shared" si="141"/>
        <v/>
      </c>
      <c r="AS150" s="35" t="str">
        <f t="shared" si="76"/>
        <v/>
      </c>
      <c r="AT150" s="35" t="str">
        <f>IF(RIGHT(F150,2)="A5",VALUE(LEFT(F150,1)),"")</f>
        <v/>
      </c>
      <c r="AU150" s="35" t="str">
        <f t="shared" si="77"/>
        <v/>
      </c>
      <c r="AV150" s="35" t="str">
        <f t="shared" si="78"/>
        <v/>
      </c>
      <c r="AW150" s="35" t="str">
        <f t="shared" si="79"/>
        <v/>
      </c>
      <c r="AZ150" s="35" t="e">
        <f t="shared" si="80"/>
        <v>#VALUE!</v>
      </c>
      <c r="BA150" s="35" t="str">
        <f t="shared" si="81"/>
        <v/>
      </c>
      <c r="BB150" s="35" t="str">
        <f t="shared" si="82"/>
        <v/>
      </c>
      <c r="BC150" s="35" t="str">
        <f t="shared" si="83"/>
        <v/>
      </c>
      <c r="BD150" s="35" t="str">
        <f t="shared" si="84"/>
        <v/>
      </c>
      <c r="BE150" s="35" t="str">
        <f t="shared" si="85"/>
        <v/>
      </c>
      <c r="BF150" s="35" t="str">
        <f t="shared" si="86"/>
        <v/>
      </c>
      <c r="BG150" s="35" t="str">
        <f t="shared" si="87"/>
        <v/>
      </c>
      <c r="BH150" s="35" t="str">
        <f t="shared" si="88"/>
        <v/>
      </c>
      <c r="BI150" s="35" t="str">
        <f t="shared" si="89"/>
        <v/>
      </c>
      <c r="BJ150" s="35" t="str">
        <f t="shared" si="90"/>
        <v/>
      </c>
      <c r="BK150" s="35" t="str">
        <f t="shared" si="91"/>
        <v/>
      </c>
      <c r="BL150" s="35" t="str">
        <f t="shared" si="92"/>
        <v/>
      </c>
      <c r="BM150" s="35" t="str">
        <f t="shared" si="93"/>
        <v/>
      </c>
      <c r="BP150" s="35" t="str">
        <f t="shared" si="142"/>
        <v/>
      </c>
      <c r="BQ150" s="35" t="str">
        <f t="shared" si="94"/>
        <v/>
      </c>
      <c r="BR150" s="35" t="str">
        <f t="shared" si="95"/>
        <v/>
      </c>
      <c r="BS150" s="35" t="str">
        <f t="shared" si="96"/>
        <v/>
      </c>
      <c r="BT150" s="35" t="str">
        <f t="shared" si="97"/>
        <v/>
      </c>
      <c r="BU150" s="35" t="str">
        <f t="shared" si="143"/>
        <v/>
      </c>
      <c r="BV150" s="35" t="str">
        <f t="shared" si="98"/>
        <v/>
      </c>
      <c r="BW150" s="35" t="str">
        <f t="shared" si="99"/>
        <v/>
      </c>
      <c r="BX150" s="35" t="str">
        <f t="shared" si="100"/>
        <v/>
      </c>
      <c r="BY150" s="35" t="str">
        <f t="shared" si="101"/>
        <v/>
      </c>
      <c r="BZ150" s="35" t="str">
        <f t="shared" si="144"/>
        <v/>
      </c>
      <c r="CA150" s="35" t="str">
        <f t="shared" si="102"/>
        <v/>
      </c>
      <c r="CB150" s="35" t="str">
        <f t="shared" si="103"/>
        <v/>
      </c>
      <c r="CC150" s="35" t="str">
        <f t="shared" si="104"/>
        <v/>
      </c>
    </row>
    <row r="151" spans="1:81" ht="17" outlineLevel="1" x14ac:dyDescent="0.2">
      <c r="A151" s="19"/>
      <c r="B151" s="5" t="s">
        <v>667</v>
      </c>
      <c r="C151" s="19" t="s">
        <v>237</v>
      </c>
      <c r="D151" s="5"/>
      <c r="E151" s="5"/>
      <c r="F151" s="5" t="s">
        <v>17</v>
      </c>
      <c r="G151" s="5"/>
      <c r="H151" s="5">
        <v>100</v>
      </c>
      <c r="I151" s="5"/>
      <c r="J151" s="5">
        <f>100*36</f>
        <v>3600</v>
      </c>
      <c r="K151" s="16"/>
      <c r="L151" s="48"/>
      <c r="M151" s="176" t="s">
        <v>737</v>
      </c>
      <c r="N151" s="20" t="s">
        <v>749</v>
      </c>
      <c r="O151" s="16"/>
      <c r="P151" s="16">
        <v>1</v>
      </c>
      <c r="Q151" s="16"/>
      <c r="R151" s="16"/>
      <c r="S151" s="16">
        <v>3</v>
      </c>
      <c r="T151" s="16"/>
      <c r="U151" s="16">
        <f>3*36</f>
        <v>108</v>
      </c>
      <c r="V151" s="16"/>
      <c r="W151" s="79"/>
      <c r="X151" s="76" t="s">
        <v>220</v>
      </c>
      <c r="Y151" s="19" t="s">
        <v>215</v>
      </c>
      <c r="Z151" s="5"/>
      <c r="AA151" s="5">
        <v>1</v>
      </c>
      <c r="AB151" s="5"/>
      <c r="AC151" s="5"/>
      <c r="AD151" s="5">
        <v>11</v>
      </c>
      <c r="AE151" s="5"/>
      <c r="AF151" s="5">
        <f>11*36</f>
        <v>396</v>
      </c>
      <c r="AG151" s="5"/>
      <c r="AH151" s="77">
        <v>100</v>
      </c>
      <c r="AI151" s="121"/>
      <c r="AJ151" s="35" t="str">
        <f t="shared" si="136"/>
        <v/>
      </c>
      <c r="AK151" s="35" t="str">
        <f t="shared" si="137"/>
        <v/>
      </c>
      <c r="AL151" s="35" t="str">
        <f t="shared" si="138"/>
        <v/>
      </c>
      <c r="AM151" s="35" t="str">
        <f t="shared" si="139"/>
        <v/>
      </c>
      <c r="AN151" s="35" t="str">
        <f t="shared" si="140"/>
        <v/>
      </c>
      <c r="AO151" s="35">
        <f t="shared" si="141"/>
        <v>10</v>
      </c>
      <c r="AP151" s="35" t="str">
        <f t="shared" si="141"/>
        <v/>
      </c>
      <c r="AQ151" s="35" t="str">
        <f t="shared" si="141"/>
        <v/>
      </c>
      <c r="AR151" s="35" t="str">
        <f t="shared" si="141"/>
        <v/>
      </c>
      <c r="AS151" s="35" t="str">
        <f t="shared" si="76"/>
        <v/>
      </c>
      <c r="AT151" s="35" t="str">
        <f t="shared" ref="AT151:AT163" si="145">IF(RIGHT(F151,2)="A5",VALUE(LEFT(F151,2)),"")</f>
        <v/>
      </c>
      <c r="AU151" s="35" t="str">
        <f t="shared" si="77"/>
        <v/>
      </c>
      <c r="AV151" s="35" t="str">
        <f t="shared" si="78"/>
        <v/>
      </c>
      <c r="AW151" s="35" t="str">
        <f t="shared" si="79"/>
        <v/>
      </c>
      <c r="AZ151" s="35" t="str">
        <f t="shared" si="80"/>
        <v/>
      </c>
      <c r="BA151" s="35" t="str">
        <f t="shared" si="81"/>
        <v/>
      </c>
      <c r="BB151" s="35" t="str">
        <f t="shared" si="82"/>
        <v/>
      </c>
      <c r="BC151" s="35" t="str">
        <f t="shared" si="83"/>
        <v/>
      </c>
      <c r="BD151" s="35" t="str">
        <f t="shared" si="84"/>
        <v/>
      </c>
      <c r="BE151" s="35" t="str">
        <f t="shared" si="85"/>
        <v/>
      </c>
      <c r="BF151" s="35" t="str">
        <f t="shared" si="86"/>
        <v/>
      </c>
      <c r="BG151" s="35" t="str">
        <f t="shared" si="87"/>
        <v/>
      </c>
      <c r="BH151" s="35" t="str">
        <f t="shared" si="88"/>
        <v/>
      </c>
      <c r="BI151" s="35" t="str">
        <f t="shared" si="89"/>
        <v/>
      </c>
      <c r="BJ151" s="35" t="str">
        <f t="shared" si="90"/>
        <v/>
      </c>
      <c r="BK151" s="35" t="str">
        <f t="shared" si="91"/>
        <v/>
      </c>
      <c r="BL151" s="35" t="str">
        <f t="shared" si="92"/>
        <v/>
      </c>
      <c r="BM151" s="35" t="str">
        <f t="shared" si="93"/>
        <v/>
      </c>
      <c r="BP151" s="35" t="str">
        <f t="shared" si="142"/>
        <v/>
      </c>
      <c r="BQ151" s="35" t="str">
        <f t="shared" si="94"/>
        <v/>
      </c>
      <c r="BR151" s="35" t="str">
        <f t="shared" si="95"/>
        <v/>
      </c>
      <c r="BS151" s="35" t="str">
        <f t="shared" si="96"/>
        <v/>
      </c>
      <c r="BT151" s="35" t="str">
        <f t="shared" si="97"/>
        <v/>
      </c>
      <c r="BU151" s="35" t="str">
        <f t="shared" si="143"/>
        <v/>
      </c>
      <c r="BV151" s="35" t="str">
        <f t="shared" si="98"/>
        <v/>
      </c>
      <c r="BW151" s="35" t="str">
        <f t="shared" si="99"/>
        <v/>
      </c>
      <c r="BX151" s="35" t="str">
        <f t="shared" si="100"/>
        <v/>
      </c>
      <c r="BY151" s="35" t="str">
        <f t="shared" si="101"/>
        <v/>
      </c>
      <c r="BZ151" s="35" t="str">
        <f t="shared" si="144"/>
        <v/>
      </c>
      <c r="CA151" s="35" t="str">
        <f t="shared" si="102"/>
        <v/>
      </c>
      <c r="CB151" s="35" t="str">
        <f t="shared" si="103"/>
        <v/>
      </c>
      <c r="CC151" s="35" t="str">
        <f t="shared" si="104"/>
        <v/>
      </c>
    </row>
    <row r="152" spans="1:81" ht="17" outlineLevel="1" x14ac:dyDescent="0.2">
      <c r="A152" s="20"/>
      <c r="B152" s="5" t="s">
        <v>668</v>
      </c>
      <c r="C152" s="20" t="s">
        <v>400</v>
      </c>
      <c r="D152" s="16"/>
      <c r="E152" s="16">
        <v>1</v>
      </c>
      <c r="F152" s="16"/>
      <c r="G152" s="16"/>
      <c r="H152" s="16">
        <v>8</v>
      </c>
      <c r="I152" s="16"/>
      <c r="J152" s="16">
        <f>8*36</f>
        <v>288</v>
      </c>
      <c r="K152" s="16"/>
      <c r="L152" s="48"/>
      <c r="M152" s="176" t="s">
        <v>738</v>
      </c>
      <c r="N152" s="20" t="s">
        <v>750</v>
      </c>
      <c r="O152" s="16"/>
      <c r="P152" s="16">
        <v>1</v>
      </c>
      <c r="Q152" s="16" t="s">
        <v>31</v>
      </c>
      <c r="R152" s="16"/>
      <c r="S152" s="16">
        <v>1</v>
      </c>
      <c r="T152" s="16"/>
      <c r="U152" s="16">
        <v>36</v>
      </c>
      <c r="V152" s="16"/>
      <c r="W152" s="79"/>
      <c r="X152" s="76" t="s">
        <v>366</v>
      </c>
      <c r="Y152" s="19" t="s">
        <v>216</v>
      </c>
      <c r="Z152" s="5"/>
      <c r="AA152" s="5">
        <v>1</v>
      </c>
      <c r="AB152" s="5"/>
      <c r="AC152" s="5"/>
      <c r="AD152" s="5"/>
      <c r="AE152" s="5"/>
      <c r="AF152" s="5"/>
      <c r="AG152" s="5"/>
      <c r="AH152" s="77">
        <f>8*20</f>
        <v>160</v>
      </c>
      <c r="AI152" s="121"/>
      <c r="AJ152" s="35" t="str">
        <f t="shared" si="136"/>
        <v/>
      </c>
      <c r="AK152" s="35" t="str">
        <f t="shared" si="137"/>
        <v/>
      </c>
      <c r="AL152" s="35" t="str">
        <f t="shared" si="138"/>
        <v/>
      </c>
      <c r="AM152" s="35" t="str">
        <f t="shared" si="139"/>
        <v/>
      </c>
      <c r="AN152" s="35" t="str">
        <f t="shared" si="140"/>
        <v/>
      </c>
      <c r="AO152" s="35" t="str">
        <f t="shared" si="141"/>
        <v/>
      </c>
      <c r="AP152" s="35" t="str">
        <f t="shared" si="141"/>
        <v/>
      </c>
      <c r="AQ152" s="35" t="str">
        <f t="shared" si="141"/>
        <v/>
      </c>
      <c r="AR152" s="35" t="str">
        <f t="shared" si="141"/>
        <v/>
      </c>
      <c r="AS152" s="35" t="str">
        <f t="shared" si="76"/>
        <v/>
      </c>
      <c r="AT152" s="35" t="str">
        <f t="shared" si="145"/>
        <v/>
      </c>
      <c r="AU152" s="35" t="str">
        <f t="shared" si="77"/>
        <v/>
      </c>
      <c r="AV152" s="35" t="str">
        <f t="shared" si="78"/>
        <v/>
      </c>
      <c r="AW152" s="35" t="str">
        <f t="shared" si="79"/>
        <v/>
      </c>
      <c r="AZ152" s="35" t="str">
        <f t="shared" si="80"/>
        <v/>
      </c>
      <c r="BA152" s="35" t="str">
        <f t="shared" si="81"/>
        <v/>
      </c>
      <c r="BB152" s="35" t="str">
        <f t="shared" si="82"/>
        <v/>
      </c>
      <c r="BC152" s="35" t="str">
        <f t="shared" si="83"/>
        <v/>
      </c>
      <c r="BD152" s="35" t="str">
        <f t="shared" si="84"/>
        <v/>
      </c>
      <c r="BE152" s="35" t="e">
        <f t="shared" si="85"/>
        <v>#VALUE!</v>
      </c>
      <c r="BF152" s="35" t="str">
        <f t="shared" si="86"/>
        <v/>
      </c>
      <c r="BG152" s="35" t="str">
        <f t="shared" si="87"/>
        <v/>
      </c>
      <c r="BH152" s="35" t="str">
        <f t="shared" si="88"/>
        <v/>
      </c>
      <c r="BI152" s="35" t="str">
        <f t="shared" si="89"/>
        <v/>
      </c>
      <c r="BJ152" s="35" t="str">
        <f t="shared" si="90"/>
        <v/>
      </c>
      <c r="BK152" s="35" t="str">
        <f t="shared" si="91"/>
        <v/>
      </c>
      <c r="BL152" s="35" t="str">
        <f t="shared" si="92"/>
        <v/>
      </c>
      <c r="BM152" s="35" t="str">
        <f t="shared" si="93"/>
        <v/>
      </c>
      <c r="BP152" s="35" t="str">
        <f t="shared" si="142"/>
        <v/>
      </c>
      <c r="BQ152" s="35" t="str">
        <f t="shared" si="94"/>
        <v/>
      </c>
      <c r="BR152" s="35" t="str">
        <f t="shared" si="95"/>
        <v/>
      </c>
      <c r="BS152" s="35" t="str">
        <f t="shared" si="96"/>
        <v/>
      </c>
      <c r="BT152" s="35" t="str">
        <f t="shared" si="97"/>
        <v/>
      </c>
      <c r="BU152" s="35" t="str">
        <f t="shared" si="143"/>
        <v/>
      </c>
      <c r="BV152" s="35" t="str">
        <f t="shared" si="98"/>
        <v/>
      </c>
      <c r="BW152" s="35" t="str">
        <f t="shared" si="99"/>
        <v/>
      </c>
      <c r="BX152" s="35" t="str">
        <f t="shared" si="100"/>
        <v/>
      </c>
      <c r="BY152" s="35" t="str">
        <f t="shared" si="101"/>
        <v/>
      </c>
      <c r="BZ152" s="35" t="str">
        <f t="shared" si="144"/>
        <v/>
      </c>
      <c r="CA152" s="35" t="str">
        <f t="shared" si="102"/>
        <v/>
      </c>
      <c r="CB152" s="35" t="str">
        <f t="shared" si="103"/>
        <v/>
      </c>
      <c r="CC152" s="35" t="str">
        <f t="shared" si="104"/>
        <v/>
      </c>
    </row>
    <row r="153" spans="1:81" ht="34" outlineLevel="1" x14ac:dyDescent="0.2">
      <c r="A153" s="20"/>
      <c r="B153" s="5" t="s">
        <v>669</v>
      </c>
      <c r="C153" s="20" t="s">
        <v>670</v>
      </c>
      <c r="D153" s="16"/>
      <c r="E153" s="16">
        <v>1</v>
      </c>
      <c r="F153" s="16"/>
      <c r="G153" s="16"/>
      <c r="H153" s="16">
        <v>10</v>
      </c>
      <c r="I153" s="16"/>
      <c r="J153" s="16">
        <f>36*6</f>
        <v>216</v>
      </c>
      <c r="K153" s="16"/>
      <c r="L153" s="48"/>
      <c r="M153" s="176" t="s">
        <v>739</v>
      </c>
      <c r="N153" s="20" t="s">
        <v>751</v>
      </c>
      <c r="O153" s="16"/>
      <c r="P153" s="16">
        <v>1</v>
      </c>
      <c r="Q153" s="16"/>
      <c r="R153" s="16"/>
      <c r="S153" s="16">
        <v>6</v>
      </c>
      <c r="T153" s="16"/>
      <c r="U153" s="16">
        <f>6*36</f>
        <v>216</v>
      </c>
      <c r="V153" s="16"/>
      <c r="W153" s="79"/>
      <c r="X153" s="76" t="s">
        <v>367</v>
      </c>
      <c r="Y153" s="19" t="s">
        <v>217</v>
      </c>
      <c r="Z153" s="5"/>
      <c r="AA153" s="5">
        <v>1</v>
      </c>
      <c r="AB153" s="5"/>
      <c r="AC153" s="5"/>
      <c r="AD153" s="5"/>
      <c r="AE153" s="5"/>
      <c r="AF153" s="5"/>
      <c r="AG153" s="5"/>
      <c r="AH153" s="77">
        <f>4*20</f>
        <v>80</v>
      </c>
      <c r="AI153" s="121"/>
      <c r="AJ153" s="35" t="str">
        <f t="shared" si="136"/>
        <v/>
      </c>
      <c r="AK153" s="35" t="str">
        <f t="shared" si="137"/>
        <v/>
      </c>
      <c r="AL153" s="35" t="str">
        <f t="shared" si="138"/>
        <v/>
      </c>
      <c r="AM153" s="35" t="str">
        <f t="shared" si="139"/>
        <v/>
      </c>
      <c r="AN153" s="35" t="str">
        <f t="shared" si="140"/>
        <v/>
      </c>
      <c r="AO153" s="35" t="str">
        <f t="shared" si="141"/>
        <v/>
      </c>
      <c r="AP153" s="35" t="str">
        <f t="shared" si="141"/>
        <v/>
      </c>
      <c r="AQ153" s="35" t="str">
        <f t="shared" si="141"/>
        <v/>
      </c>
      <c r="AR153" s="35" t="str">
        <f t="shared" si="141"/>
        <v/>
      </c>
      <c r="AS153" s="35" t="str">
        <f t="shared" si="76"/>
        <v/>
      </c>
      <c r="AT153" s="35" t="str">
        <f t="shared" si="145"/>
        <v/>
      </c>
      <c r="AU153" s="35" t="str">
        <f t="shared" si="77"/>
        <v/>
      </c>
      <c r="AV153" s="35" t="str">
        <f t="shared" si="78"/>
        <v/>
      </c>
      <c r="AW153" s="35" t="str">
        <f t="shared" si="79"/>
        <v/>
      </c>
      <c r="AZ153" s="35" t="str">
        <f t="shared" si="80"/>
        <v/>
      </c>
      <c r="BA153" s="35" t="str">
        <f t="shared" si="81"/>
        <v/>
      </c>
      <c r="BB153" s="35" t="str">
        <f t="shared" si="82"/>
        <v/>
      </c>
      <c r="BC153" s="35" t="str">
        <f t="shared" si="83"/>
        <v/>
      </c>
      <c r="BD153" s="35" t="str">
        <f t="shared" si="84"/>
        <v/>
      </c>
      <c r="BE153" s="35" t="str">
        <f t="shared" si="85"/>
        <v/>
      </c>
      <c r="BF153" s="35" t="str">
        <f t="shared" si="86"/>
        <v/>
      </c>
      <c r="BG153" s="35" t="str">
        <f t="shared" si="87"/>
        <v/>
      </c>
      <c r="BH153" s="35" t="str">
        <f t="shared" si="88"/>
        <v/>
      </c>
      <c r="BI153" s="35" t="str">
        <f t="shared" si="89"/>
        <v/>
      </c>
      <c r="BJ153" s="35" t="str">
        <f t="shared" si="90"/>
        <v/>
      </c>
      <c r="BK153" s="35" t="str">
        <f t="shared" si="91"/>
        <v/>
      </c>
      <c r="BL153" s="35" t="str">
        <f t="shared" si="92"/>
        <v/>
      </c>
      <c r="BM153" s="35" t="str">
        <f t="shared" si="93"/>
        <v/>
      </c>
      <c r="BP153" s="35" t="str">
        <f t="shared" si="142"/>
        <v/>
      </c>
      <c r="BQ153" s="35" t="str">
        <f t="shared" si="94"/>
        <v/>
      </c>
      <c r="BR153" s="35" t="str">
        <f t="shared" si="95"/>
        <v/>
      </c>
      <c r="BS153" s="35" t="str">
        <f t="shared" si="96"/>
        <v/>
      </c>
      <c r="BT153" s="35" t="str">
        <f t="shared" si="97"/>
        <v/>
      </c>
      <c r="BU153" s="35" t="str">
        <f t="shared" si="143"/>
        <v/>
      </c>
      <c r="BV153" s="35" t="str">
        <f t="shared" si="98"/>
        <v/>
      </c>
      <c r="BW153" s="35" t="str">
        <f t="shared" si="99"/>
        <v/>
      </c>
      <c r="BX153" s="35" t="str">
        <f t="shared" si="100"/>
        <v/>
      </c>
      <c r="BY153" s="35" t="str">
        <f t="shared" si="101"/>
        <v/>
      </c>
      <c r="BZ153" s="35" t="str">
        <f t="shared" si="144"/>
        <v/>
      </c>
      <c r="CA153" s="35" t="str">
        <f t="shared" si="102"/>
        <v/>
      </c>
      <c r="CB153" s="35" t="str">
        <f t="shared" si="103"/>
        <v/>
      </c>
      <c r="CC153" s="35" t="str">
        <f t="shared" si="104"/>
        <v/>
      </c>
    </row>
    <row r="154" spans="1:81" ht="17" outlineLevel="1" x14ac:dyDescent="0.2">
      <c r="A154" s="20"/>
      <c r="B154" s="5" t="s">
        <v>671</v>
      </c>
      <c r="C154" s="20" t="s">
        <v>401</v>
      </c>
      <c r="D154" s="16"/>
      <c r="E154" s="16">
        <v>1</v>
      </c>
      <c r="F154" s="16"/>
      <c r="G154" s="16"/>
      <c r="H154" s="16">
        <v>5</v>
      </c>
      <c r="I154" s="16"/>
      <c r="J154" s="16">
        <f>5*36</f>
        <v>180</v>
      </c>
      <c r="K154" s="16"/>
      <c r="L154" s="48"/>
      <c r="M154" s="176" t="s">
        <v>740</v>
      </c>
      <c r="N154" s="20" t="s">
        <v>752</v>
      </c>
      <c r="O154" s="16"/>
      <c r="P154" s="16">
        <v>1</v>
      </c>
      <c r="Q154" s="16"/>
      <c r="R154" s="16"/>
      <c r="S154" s="16">
        <v>2</v>
      </c>
      <c r="T154" s="16"/>
      <c r="U154" s="16">
        <f>2*36</f>
        <v>72</v>
      </c>
      <c r="V154" s="16"/>
      <c r="W154" s="79"/>
      <c r="X154" s="76" t="s">
        <v>368</v>
      </c>
      <c r="Y154" s="19" t="s">
        <v>196</v>
      </c>
      <c r="Z154" s="5"/>
      <c r="AA154" s="5">
        <v>1</v>
      </c>
      <c r="AB154" s="5"/>
      <c r="AC154" s="5"/>
      <c r="AD154" s="5">
        <v>11</v>
      </c>
      <c r="AE154" s="5"/>
      <c r="AF154" s="5">
        <f>11*36</f>
        <v>396</v>
      </c>
      <c r="AG154" s="5"/>
      <c r="AH154" s="77">
        <f>8*20</f>
        <v>160</v>
      </c>
      <c r="AI154" s="121"/>
      <c r="AJ154" s="35" t="str">
        <f t="shared" si="136"/>
        <v/>
      </c>
      <c r="AK154" s="35" t="str">
        <f t="shared" si="137"/>
        <v/>
      </c>
      <c r="AL154" s="35" t="str">
        <f t="shared" si="138"/>
        <v/>
      </c>
      <c r="AM154" s="35" t="str">
        <f t="shared" si="139"/>
        <v/>
      </c>
      <c r="AN154" s="35" t="str">
        <f t="shared" si="140"/>
        <v/>
      </c>
      <c r="AO154" s="35" t="str">
        <f t="shared" si="141"/>
        <v/>
      </c>
      <c r="AP154" s="35" t="str">
        <f t="shared" si="141"/>
        <v/>
      </c>
      <c r="AQ154" s="35" t="str">
        <f t="shared" si="141"/>
        <v/>
      </c>
      <c r="AR154" s="35" t="str">
        <f t="shared" si="141"/>
        <v/>
      </c>
      <c r="AS154" s="35" t="str">
        <f t="shared" ref="AS154:AS277" si="146">IF(RIGHT(U154,2)="A4",LEFT(U154,2),"")</f>
        <v/>
      </c>
      <c r="AT154" s="35" t="str">
        <f t="shared" si="145"/>
        <v/>
      </c>
      <c r="AU154" s="35" t="str">
        <f t="shared" ref="AU154:AU277" si="147">IF(RIGHT(AC154,2)="A5",VALUE(LEFT(AC154,2)),"")</f>
        <v/>
      </c>
      <c r="AV154" s="35" t="str">
        <f t="shared" ref="AV154:AV277" si="148">IF(RIGHT(AD154,2)="A5",VALUE(LEFT(AD154,2)),"")</f>
        <v/>
      </c>
      <c r="AW154" s="35" t="str">
        <f t="shared" ref="AW154:AW277" si="149">IF(RIGHT(AE154,2)="A5",VALUE(LEFT(AE154,2)),"")</f>
        <v/>
      </c>
      <c r="AZ154" s="35" t="str">
        <f t="shared" ref="AZ154:AZ277" si="150">IF(RIGHT(Q154,2)="A3",VALUE(LEFT(Q154,2)),"")</f>
        <v/>
      </c>
      <c r="BA154" s="35" t="str">
        <f t="shared" ref="BA154:BA277" si="151">IF(RIGHT(R154,2)="A3",VALUE(LEFT(R154,2)),"")</f>
        <v/>
      </c>
      <c r="BB154" s="35" t="str">
        <f t="shared" ref="BB154:BB277" si="152">IF(RIGHT(S154,2)="A3",VALUE(LEFT(S154,2)),"")</f>
        <v/>
      </c>
      <c r="BC154" s="35" t="str">
        <f t="shared" ref="BC154:BC277" si="153">IF(RIGHT(T154,2)="A3",VALUE(LEFT(T154,2)),"")</f>
        <v/>
      </c>
      <c r="BD154" s="35" t="str">
        <f t="shared" ref="BD154:BD277" si="154">IF(RIGHT(Z154,2)="A4",LEFT(Z154,2),"")</f>
        <v/>
      </c>
      <c r="BE154" s="35" t="str">
        <f t="shared" ref="BE154:BE277" si="155">IF(RIGHT(Q154,2)="A4",VALUE(LEFT(Q154,2)),"")</f>
        <v/>
      </c>
      <c r="BF154" s="35" t="str">
        <f t="shared" ref="BF154:BF277" si="156">IF(RIGHT(R154,2)="A4",VALUE(LEFT(R154,2)),"")</f>
        <v/>
      </c>
      <c r="BG154" s="35" t="str">
        <f t="shared" ref="BG154:BG277" si="157">IF(RIGHT(S154,2)="A4",VALUE(LEFT(S154,2)),"")</f>
        <v/>
      </c>
      <c r="BH154" s="35" t="str">
        <f t="shared" ref="BH154:BH277" si="158">IF(RIGHT(T154,2)="A4",VALUE(LEFT(T154,2)),"")</f>
        <v/>
      </c>
      <c r="BI154" s="35" t="str">
        <f t="shared" ref="BI154:BI277" si="159">IF(RIGHT(AK154,2)="A4",LEFT(AK154,2),"")</f>
        <v/>
      </c>
      <c r="BJ154" s="35" t="str">
        <f t="shared" ref="BJ154:BJ277" si="160">IF(RIGHT(Q154,2)="A5",VALUE(LEFT(Q154,2)),"")</f>
        <v/>
      </c>
      <c r="BK154" s="35" t="str">
        <f t="shared" ref="BK154:BK277" si="161">IF(RIGHT(R154,2)="A5",VALUE(LEFT(R154,2)),"")</f>
        <v/>
      </c>
      <c r="BL154" s="35" t="str">
        <f t="shared" ref="BL154:BL277" si="162">IF(RIGHT(S154,2)="A5",VALUE(LEFT(S154,2)),"")</f>
        <v/>
      </c>
      <c r="BM154" s="35" t="str">
        <f t="shared" ref="BM154:BM277" si="163">IF(RIGHT(T154,2)="A5",VALUE(LEFT(T154,2)),"")</f>
        <v/>
      </c>
      <c r="BP154" s="35" t="str">
        <f t="shared" si="142"/>
        <v/>
      </c>
      <c r="BQ154" s="35" t="str">
        <f t="shared" ref="BQ154:BQ277" si="164">IF(RIGHT(AC154,2)="A3",VALUE(LEFT(AC154,2)),"")</f>
        <v/>
      </c>
      <c r="BR154" s="35" t="str">
        <f t="shared" ref="BR154:BR277" si="165">IF(RIGHT(AD154,2)="A3",VALUE(LEFT(AD154,2)),"")</f>
        <v/>
      </c>
      <c r="BS154" s="35" t="str">
        <f t="shared" ref="BS154:BS277" si="166">IF(RIGHT(AE154,2)="A3",VALUE(LEFT(AE154,2)),"")</f>
        <v/>
      </c>
      <c r="BT154" s="35" t="str">
        <f t="shared" ref="BT154:BT277" si="167">IF(RIGHT(AP154,2)="A4",LEFT(AP154,2),"")</f>
        <v/>
      </c>
      <c r="BU154" s="35" t="str">
        <f t="shared" si="143"/>
        <v/>
      </c>
      <c r="BV154" s="35" t="str">
        <f t="shared" ref="BV154:BV277" si="168">IF(RIGHT(AC154,2)="A4",VALUE(LEFT(AC154,2)),"")</f>
        <v/>
      </c>
      <c r="BW154" s="35" t="str">
        <f t="shared" ref="BW154:BW277" si="169">IF(RIGHT(AD154,2)="A4",VALUE(LEFT(AD154,2)),"")</f>
        <v/>
      </c>
      <c r="BX154" s="35" t="str">
        <f t="shared" ref="BX154:BX277" si="170">IF(RIGHT(AE154,2)="A4",VALUE(LEFT(AE154,2)),"")</f>
        <v/>
      </c>
      <c r="BY154" s="35" t="str">
        <f t="shared" ref="BY154:BY277" si="171">IF(RIGHT(BA154,2)="A4",LEFT(BA154,2),"")</f>
        <v/>
      </c>
      <c r="BZ154" s="35" t="str">
        <f t="shared" si="144"/>
        <v/>
      </c>
      <c r="CA154" s="35" t="str">
        <f t="shared" ref="CA154:CA277" si="172">IF(RIGHT(AC154,2)="A5",VALUE(LEFT(AC154,2)),"")</f>
        <v/>
      </c>
      <c r="CB154" s="35" t="str">
        <f t="shared" ref="CB154:CB277" si="173">IF(RIGHT(AD154,2)="A5",VALUE(LEFT(AD154,2)),"")</f>
        <v/>
      </c>
      <c r="CC154" s="35" t="str">
        <f t="shared" ref="CC154:CC277" si="174">IF(RIGHT(AE154,2)="A5",VALUE(LEFT(AE154,2)),"")</f>
        <v/>
      </c>
    </row>
    <row r="155" spans="1:81" ht="51" outlineLevel="1" x14ac:dyDescent="0.2">
      <c r="A155" s="20"/>
      <c r="B155" s="5" t="s">
        <v>672</v>
      </c>
      <c r="C155" s="20" t="s">
        <v>402</v>
      </c>
      <c r="D155" s="16"/>
      <c r="E155" s="16">
        <v>1</v>
      </c>
      <c r="F155" s="16"/>
      <c r="G155" s="16"/>
      <c r="H155" s="16"/>
      <c r="I155" s="16"/>
      <c r="J155" s="16"/>
      <c r="K155" s="16"/>
      <c r="L155" s="48"/>
      <c r="M155" s="176" t="s">
        <v>741</v>
      </c>
      <c r="N155" s="20" t="s">
        <v>753</v>
      </c>
      <c r="O155" s="16"/>
      <c r="P155" s="16">
        <v>1</v>
      </c>
      <c r="Q155" s="16"/>
      <c r="R155" s="16"/>
      <c r="S155" s="16">
        <v>3</v>
      </c>
      <c r="T155" s="16"/>
      <c r="U155" s="16"/>
      <c r="V155" s="16"/>
      <c r="W155" s="79"/>
      <c r="X155" s="76" t="s">
        <v>369</v>
      </c>
      <c r="Y155" s="19" t="s">
        <v>203</v>
      </c>
      <c r="Z155" s="5" t="s">
        <v>198</v>
      </c>
      <c r="AA155" s="5">
        <v>1</v>
      </c>
      <c r="AB155" s="5"/>
      <c r="AC155" s="5"/>
      <c r="AD155" s="5">
        <v>22</v>
      </c>
      <c r="AE155" s="5"/>
      <c r="AF155" s="5">
        <f>22*36</f>
        <v>792</v>
      </c>
      <c r="AG155" s="5"/>
      <c r="AH155" s="77"/>
      <c r="AI155" s="121"/>
      <c r="AJ155" s="35" t="str">
        <f t="shared" si="136"/>
        <v/>
      </c>
      <c r="AK155" s="35" t="str">
        <f t="shared" si="137"/>
        <v/>
      </c>
      <c r="AL155" s="35" t="str">
        <f t="shared" si="138"/>
        <v/>
      </c>
      <c r="AM155" s="35" t="str">
        <f t="shared" si="139"/>
        <v/>
      </c>
      <c r="AN155" s="35" t="str">
        <f t="shared" si="140"/>
        <v/>
      </c>
      <c r="AO155" s="35" t="str">
        <f t="shared" si="141"/>
        <v/>
      </c>
      <c r="AP155" s="35" t="str">
        <f t="shared" si="141"/>
        <v/>
      </c>
      <c r="AQ155" s="35" t="str">
        <f t="shared" si="141"/>
        <v/>
      </c>
      <c r="AR155" s="35" t="str">
        <f t="shared" si="141"/>
        <v/>
      </c>
      <c r="AS155" s="35" t="str">
        <f t="shared" si="146"/>
        <v/>
      </c>
      <c r="AT155" s="35" t="str">
        <f t="shared" si="145"/>
        <v/>
      </c>
      <c r="AU155" s="35" t="str">
        <f t="shared" si="147"/>
        <v/>
      </c>
      <c r="AV155" s="35" t="str">
        <f t="shared" si="148"/>
        <v/>
      </c>
      <c r="AW155" s="35" t="str">
        <f t="shared" si="149"/>
        <v/>
      </c>
      <c r="AZ155" s="35" t="str">
        <f t="shared" si="150"/>
        <v/>
      </c>
      <c r="BA155" s="35" t="str">
        <f t="shared" si="151"/>
        <v/>
      </c>
      <c r="BB155" s="35" t="str">
        <f t="shared" si="152"/>
        <v/>
      </c>
      <c r="BC155" s="35" t="str">
        <f t="shared" si="153"/>
        <v/>
      </c>
      <c r="BD155" s="35" t="str">
        <f t="shared" si="154"/>
        <v/>
      </c>
      <c r="BE155" s="35" t="str">
        <f t="shared" si="155"/>
        <v/>
      </c>
      <c r="BF155" s="35" t="str">
        <f t="shared" si="156"/>
        <v/>
      </c>
      <c r="BG155" s="35" t="str">
        <f t="shared" si="157"/>
        <v/>
      </c>
      <c r="BH155" s="35" t="str">
        <f t="shared" si="158"/>
        <v/>
      </c>
      <c r="BI155" s="35" t="str">
        <f t="shared" si="159"/>
        <v/>
      </c>
      <c r="BJ155" s="35" t="str">
        <f t="shared" si="160"/>
        <v/>
      </c>
      <c r="BK155" s="35" t="str">
        <f t="shared" si="161"/>
        <v/>
      </c>
      <c r="BL155" s="35" t="str">
        <f t="shared" si="162"/>
        <v/>
      </c>
      <c r="BM155" s="35" t="str">
        <f t="shared" si="163"/>
        <v/>
      </c>
      <c r="BP155" s="35" t="str">
        <f t="shared" si="142"/>
        <v/>
      </c>
      <c r="BQ155" s="35" t="str">
        <f t="shared" si="164"/>
        <v/>
      </c>
      <c r="BR155" s="35" t="str">
        <f t="shared" si="165"/>
        <v/>
      </c>
      <c r="BS155" s="35" t="str">
        <f t="shared" si="166"/>
        <v/>
      </c>
      <c r="BT155" s="35" t="str">
        <f t="shared" si="167"/>
        <v/>
      </c>
      <c r="BU155" s="35" t="str">
        <f t="shared" si="143"/>
        <v/>
      </c>
      <c r="BV155" s="35" t="str">
        <f t="shared" si="168"/>
        <v/>
      </c>
      <c r="BW155" s="35" t="str">
        <f t="shared" si="169"/>
        <v/>
      </c>
      <c r="BX155" s="35" t="str">
        <f t="shared" si="170"/>
        <v/>
      </c>
      <c r="BY155" s="35" t="str">
        <f t="shared" si="171"/>
        <v/>
      </c>
      <c r="BZ155" s="35" t="str">
        <f t="shared" si="144"/>
        <v/>
      </c>
      <c r="CA155" s="35" t="str">
        <f t="shared" si="172"/>
        <v/>
      </c>
      <c r="CB155" s="35" t="str">
        <f t="shared" si="173"/>
        <v/>
      </c>
      <c r="CC155" s="35" t="str">
        <f t="shared" si="174"/>
        <v/>
      </c>
    </row>
    <row r="156" spans="1:81" ht="17" outlineLevel="1" x14ac:dyDescent="0.2">
      <c r="A156" s="20"/>
      <c r="B156" s="5" t="s">
        <v>673</v>
      </c>
      <c r="C156" s="20" t="s">
        <v>408</v>
      </c>
      <c r="D156" s="16"/>
      <c r="E156" s="16">
        <v>1</v>
      </c>
      <c r="F156" s="16" t="s">
        <v>19</v>
      </c>
      <c r="G156" s="16"/>
      <c r="H156" s="16">
        <v>3</v>
      </c>
      <c r="I156" s="16"/>
      <c r="J156" s="16">
        <f>3*36</f>
        <v>108</v>
      </c>
      <c r="K156" s="16"/>
      <c r="L156" s="48"/>
      <c r="M156" s="176" t="s">
        <v>742</v>
      </c>
      <c r="N156" s="20" t="s">
        <v>754</v>
      </c>
      <c r="O156" s="16"/>
      <c r="P156" s="16">
        <v>1</v>
      </c>
      <c r="Q156" s="16"/>
      <c r="R156" s="16"/>
      <c r="S156" s="16">
        <v>2</v>
      </c>
      <c r="T156" s="16"/>
      <c r="U156" s="16"/>
      <c r="V156" s="16"/>
      <c r="W156" s="79"/>
      <c r="X156" s="76" t="s">
        <v>370</v>
      </c>
      <c r="Y156" s="19" t="s">
        <v>199</v>
      </c>
      <c r="Z156" s="5"/>
      <c r="AA156" s="5">
        <v>1</v>
      </c>
      <c r="AB156" s="5"/>
      <c r="AC156" s="5"/>
      <c r="AD156" s="5">
        <v>2</v>
      </c>
      <c r="AE156" s="5"/>
      <c r="AF156" s="5">
        <v>30</v>
      </c>
      <c r="AG156" s="5"/>
      <c r="AH156" s="77"/>
      <c r="AI156" s="121"/>
      <c r="AJ156" s="35" t="str">
        <f t="shared" si="136"/>
        <v/>
      </c>
      <c r="AK156" s="35" t="str">
        <f t="shared" si="137"/>
        <v/>
      </c>
      <c r="AL156" s="35" t="str">
        <f t="shared" si="138"/>
        <v/>
      </c>
      <c r="AM156" s="35" t="str">
        <f t="shared" si="139"/>
        <v/>
      </c>
      <c r="AN156" s="35" t="str">
        <f t="shared" si="140"/>
        <v/>
      </c>
      <c r="AO156" s="35">
        <f>IF(RIGHT(F156,2)="A4",VALUE(LEFT(F156,1)),"")</f>
        <v>4</v>
      </c>
      <c r="AP156" s="35" t="str">
        <f t="shared" ref="AP156:AR163" si="175">IF(RIGHT(G156,2)="A4",VALUE(LEFT(G156,2)),"")</f>
        <v/>
      </c>
      <c r="AQ156" s="35" t="str">
        <f t="shared" si="175"/>
        <v/>
      </c>
      <c r="AR156" s="35" t="str">
        <f t="shared" si="175"/>
        <v/>
      </c>
      <c r="AS156" s="35" t="str">
        <f t="shared" si="146"/>
        <v/>
      </c>
      <c r="AT156" s="35" t="str">
        <f t="shared" si="145"/>
        <v/>
      </c>
      <c r="AU156" s="35" t="str">
        <f t="shared" si="147"/>
        <v/>
      </c>
      <c r="AV156" s="35" t="str">
        <f t="shared" si="148"/>
        <v/>
      </c>
      <c r="AW156" s="35" t="str">
        <f t="shared" si="149"/>
        <v/>
      </c>
      <c r="AZ156" s="35" t="str">
        <f t="shared" si="150"/>
        <v/>
      </c>
      <c r="BA156" s="35" t="str">
        <f t="shared" si="151"/>
        <v/>
      </c>
      <c r="BB156" s="35" t="str">
        <f t="shared" si="152"/>
        <v/>
      </c>
      <c r="BC156" s="35" t="str">
        <f t="shared" si="153"/>
        <v/>
      </c>
      <c r="BD156" s="35" t="str">
        <f t="shared" si="154"/>
        <v/>
      </c>
      <c r="BE156" s="35" t="str">
        <f t="shared" si="155"/>
        <v/>
      </c>
      <c r="BF156" s="35" t="str">
        <f t="shared" si="156"/>
        <v/>
      </c>
      <c r="BG156" s="35" t="str">
        <f t="shared" si="157"/>
        <v/>
      </c>
      <c r="BH156" s="35" t="str">
        <f t="shared" si="158"/>
        <v/>
      </c>
      <c r="BI156" s="35" t="str">
        <f t="shared" si="159"/>
        <v/>
      </c>
      <c r="BJ156" s="35" t="str">
        <f t="shared" si="160"/>
        <v/>
      </c>
      <c r="BK156" s="35" t="str">
        <f t="shared" si="161"/>
        <v/>
      </c>
      <c r="BL156" s="35" t="str">
        <f t="shared" si="162"/>
        <v/>
      </c>
      <c r="BM156" s="35" t="str">
        <f t="shared" si="163"/>
        <v/>
      </c>
      <c r="BP156" s="35" t="str">
        <f t="shared" si="142"/>
        <v/>
      </c>
      <c r="BQ156" s="35" t="str">
        <f t="shared" si="164"/>
        <v/>
      </c>
      <c r="BR156" s="35" t="str">
        <f t="shared" si="165"/>
        <v/>
      </c>
      <c r="BS156" s="35" t="str">
        <f t="shared" si="166"/>
        <v/>
      </c>
      <c r="BT156" s="35" t="str">
        <f t="shared" si="167"/>
        <v/>
      </c>
      <c r="BU156" s="35" t="str">
        <f t="shared" si="143"/>
        <v/>
      </c>
      <c r="BV156" s="35" t="str">
        <f t="shared" si="168"/>
        <v/>
      </c>
      <c r="BW156" s="35" t="str">
        <f t="shared" si="169"/>
        <v/>
      </c>
      <c r="BX156" s="35" t="str">
        <f t="shared" si="170"/>
        <v/>
      </c>
      <c r="BY156" s="35" t="str">
        <f t="shared" si="171"/>
        <v/>
      </c>
      <c r="BZ156" s="35" t="str">
        <f t="shared" si="144"/>
        <v/>
      </c>
      <c r="CA156" s="35" t="str">
        <f t="shared" si="172"/>
        <v/>
      </c>
      <c r="CB156" s="35" t="str">
        <f t="shared" si="173"/>
        <v/>
      </c>
      <c r="CC156" s="35" t="str">
        <f t="shared" si="174"/>
        <v/>
      </c>
    </row>
    <row r="157" spans="1:81" ht="17" outlineLevel="1" x14ac:dyDescent="0.2">
      <c r="A157" s="20"/>
      <c r="B157" s="5" t="s">
        <v>674</v>
      </c>
      <c r="C157" s="20" t="s">
        <v>409</v>
      </c>
      <c r="D157" s="16"/>
      <c r="E157" s="16">
        <v>1</v>
      </c>
      <c r="F157" s="16" t="s">
        <v>31</v>
      </c>
      <c r="G157" s="16"/>
      <c r="H157" s="16">
        <v>3</v>
      </c>
      <c r="I157" s="16"/>
      <c r="J157" s="16">
        <f>3*36</f>
        <v>108</v>
      </c>
      <c r="K157" s="16"/>
      <c r="L157" s="48"/>
      <c r="M157" s="176" t="s">
        <v>743</v>
      </c>
      <c r="N157" s="20" t="s">
        <v>755</v>
      </c>
      <c r="O157" s="16"/>
      <c r="P157" s="16">
        <v>1</v>
      </c>
      <c r="Q157" s="16"/>
      <c r="R157" s="16"/>
      <c r="S157" s="16">
        <v>13</v>
      </c>
      <c r="T157" s="16"/>
      <c r="U157" s="16"/>
      <c r="V157" s="16"/>
      <c r="W157" s="79"/>
      <c r="X157" s="76" t="s">
        <v>371</v>
      </c>
      <c r="Y157" s="19" t="s">
        <v>200</v>
      </c>
      <c r="Z157" s="5"/>
      <c r="AA157" s="5">
        <v>1</v>
      </c>
      <c r="AB157" s="5" t="s">
        <v>201</v>
      </c>
      <c r="AC157" s="5"/>
      <c r="AD157" s="5">
        <v>5</v>
      </c>
      <c r="AE157" s="5"/>
      <c r="AF157" s="5">
        <v>0</v>
      </c>
      <c r="AG157" s="5"/>
      <c r="AH157" s="77"/>
      <c r="AI157" s="121"/>
      <c r="AJ157" s="35" t="str">
        <f t="shared" si="136"/>
        <v/>
      </c>
      <c r="AK157" s="35" t="str">
        <f t="shared" si="137"/>
        <v/>
      </c>
      <c r="AL157" s="35" t="str">
        <f t="shared" si="138"/>
        <v/>
      </c>
      <c r="AM157" s="35" t="str">
        <f t="shared" si="139"/>
        <v/>
      </c>
      <c r="AN157" s="35" t="str">
        <f t="shared" si="140"/>
        <v/>
      </c>
      <c r="AO157" s="35">
        <f>IF(RIGHT(F157,2)="A4",VALUE(LEFT(F157,1)),"")</f>
        <v>3</v>
      </c>
      <c r="AP157" s="35" t="str">
        <f t="shared" si="175"/>
        <v/>
      </c>
      <c r="AQ157" s="35" t="str">
        <f t="shared" si="175"/>
        <v/>
      </c>
      <c r="AR157" s="35" t="str">
        <f t="shared" si="175"/>
        <v/>
      </c>
      <c r="AS157" s="35" t="str">
        <f t="shared" si="146"/>
        <v/>
      </c>
      <c r="AT157" s="35" t="str">
        <f t="shared" si="145"/>
        <v/>
      </c>
      <c r="AU157" s="35" t="str">
        <f t="shared" si="147"/>
        <v/>
      </c>
      <c r="AV157" s="35" t="str">
        <f t="shared" si="148"/>
        <v/>
      </c>
      <c r="AW157" s="35" t="str">
        <f t="shared" si="149"/>
        <v/>
      </c>
      <c r="AZ157" s="35" t="str">
        <f t="shared" si="150"/>
        <v/>
      </c>
      <c r="BA157" s="35" t="str">
        <f t="shared" si="151"/>
        <v/>
      </c>
      <c r="BB157" s="35" t="str">
        <f t="shared" si="152"/>
        <v/>
      </c>
      <c r="BC157" s="35" t="str">
        <f t="shared" si="153"/>
        <v/>
      </c>
      <c r="BD157" s="35" t="str">
        <f t="shared" si="154"/>
        <v/>
      </c>
      <c r="BE157" s="35" t="str">
        <f t="shared" si="155"/>
        <v/>
      </c>
      <c r="BF157" s="35" t="str">
        <f t="shared" si="156"/>
        <v/>
      </c>
      <c r="BG157" s="35" t="str">
        <f t="shared" si="157"/>
        <v/>
      </c>
      <c r="BH157" s="35" t="str">
        <f t="shared" si="158"/>
        <v/>
      </c>
      <c r="BI157" s="35" t="str">
        <f t="shared" si="159"/>
        <v/>
      </c>
      <c r="BJ157" s="35" t="str">
        <f t="shared" si="160"/>
        <v/>
      </c>
      <c r="BK157" s="35" t="str">
        <f t="shared" si="161"/>
        <v/>
      </c>
      <c r="BL157" s="35" t="str">
        <f t="shared" si="162"/>
        <v/>
      </c>
      <c r="BM157" s="35" t="str">
        <f t="shared" si="163"/>
        <v/>
      </c>
      <c r="BP157" s="35" t="str">
        <f t="shared" si="142"/>
        <v/>
      </c>
      <c r="BQ157" s="35" t="str">
        <f t="shared" si="164"/>
        <v/>
      </c>
      <c r="BR157" s="35" t="str">
        <f t="shared" si="165"/>
        <v/>
      </c>
      <c r="BS157" s="35" t="str">
        <f t="shared" si="166"/>
        <v/>
      </c>
      <c r="BT157" s="35" t="str">
        <f t="shared" si="167"/>
        <v/>
      </c>
      <c r="BU157" s="35" t="str">
        <f t="shared" si="143"/>
        <v/>
      </c>
      <c r="BV157" s="35" t="str">
        <f t="shared" si="168"/>
        <v/>
      </c>
      <c r="BW157" s="35" t="str">
        <f t="shared" si="169"/>
        <v/>
      </c>
      <c r="BX157" s="35" t="str">
        <f t="shared" si="170"/>
        <v/>
      </c>
      <c r="BY157" s="35" t="str">
        <f t="shared" si="171"/>
        <v/>
      </c>
      <c r="BZ157" s="35">
        <f t="shared" si="144"/>
        <v>12</v>
      </c>
      <c r="CA157" s="35" t="str">
        <f t="shared" si="172"/>
        <v/>
      </c>
      <c r="CB157" s="35" t="str">
        <f t="shared" si="173"/>
        <v/>
      </c>
      <c r="CC157" s="35" t="str">
        <f t="shared" si="174"/>
        <v/>
      </c>
    </row>
    <row r="158" spans="1:81" ht="17" outlineLevel="1" x14ac:dyDescent="0.2">
      <c r="A158" s="20"/>
      <c r="B158" s="5" t="s">
        <v>675</v>
      </c>
      <c r="C158" s="20" t="s">
        <v>410</v>
      </c>
      <c r="D158" s="16"/>
      <c r="E158" s="16">
        <v>1</v>
      </c>
      <c r="F158" s="16"/>
      <c r="G158" s="16"/>
      <c r="H158" s="16">
        <v>1</v>
      </c>
      <c r="I158" s="16"/>
      <c r="J158" s="16">
        <v>36</v>
      </c>
      <c r="K158" s="16"/>
      <c r="L158" s="48"/>
      <c r="M158" s="176" t="s">
        <v>744</v>
      </c>
      <c r="N158" s="20" t="s">
        <v>756</v>
      </c>
      <c r="O158" s="16"/>
      <c r="P158" s="16">
        <v>1</v>
      </c>
      <c r="Q158" s="16"/>
      <c r="R158" s="16"/>
      <c r="S158" s="16"/>
      <c r="T158" s="16"/>
      <c r="U158" s="16"/>
      <c r="V158" s="16"/>
      <c r="W158" s="79">
        <v>25</v>
      </c>
      <c r="X158" s="76" t="s">
        <v>372</v>
      </c>
      <c r="Y158" s="19" t="s">
        <v>202</v>
      </c>
      <c r="Z158" s="5"/>
      <c r="AA158" s="5">
        <v>1</v>
      </c>
      <c r="AB158" s="5" t="s">
        <v>17</v>
      </c>
      <c r="AC158" s="5"/>
      <c r="AD158" s="5">
        <v>3</v>
      </c>
      <c r="AE158" s="5"/>
      <c r="AF158" s="5">
        <v>0</v>
      </c>
      <c r="AG158" s="5"/>
      <c r="AH158" s="77"/>
      <c r="AI158" s="121"/>
      <c r="AJ158" s="35" t="str">
        <f t="shared" si="136"/>
        <v/>
      </c>
      <c r="AK158" s="35" t="str">
        <f t="shared" si="137"/>
        <v/>
      </c>
      <c r="AL158" s="35" t="str">
        <f t="shared" si="138"/>
        <v/>
      </c>
      <c r="AM158" s="35" t="str">
        <f t="shared" si="139"/>
        <v/>
      </c>
      <c r="AN158" s="35" t="str">
        <f t="shared" si="140"/>
        <v/>
      </c>
      <c r="AO158" s="35" t="str">
        <f t="shared" ref="AO158:AO163" si="176">IF(RIGHT(F158,2)="A4",VALUE(LEFT(F158,2)),"")</f>
        <v/>
      </c>
      <c r="AP158" s="35" t="str">
        <f t="shared" si="175"/>
        <v/>
      </c>
      <c r="AQ158" s="35" t="str">
        <f t="shared" si="175"/>
        <v/>
      </c>
      <c r="AR158" s="35" t="str">
        <f t="shared" si="175"/>
        <v/>
      </c>
      <c r="AS158" s="35" t="str">
        <f t="shared" si="146"/>
        <v/>
      </c>
      <c r="AT158" s="35" t="str">
        <f t="shared" si="145"/>
        <v/>
      </c>
      <c r="AU158" s="35" t="str">
        <f t="shared" si="147"/>
        <v/>
      </c>
      <c r="AV158" s="35" t="str">
        <f t="shared" si="148"/>
        <v/>
      </c>
      <c r="AW158" s="35" t="str">
        <f t="shared" si="149"/>
        <v/>
      </c>
      <c r="AZ158" s="35" t="str">
        <f t="shared" si="150"/>
        <v/>
      </c>
      <c r="BA158" s="35" t="str">
        <f t="shared" si="151"/>
        <v/>
      </c>
      <c r="BB158" s="35" t="str">
        <f t="shared" si="152"/>
        <v/>
      </c>
      <c r="BC158" s="35" t="str">
        <f t="shared" si="153"/>
        <v/>
      </c>
      <c r="BD158" s="35" t="str">
        <f t="shared" si="154"/>
        <v/>
      </c>
      <c r="BE158" s="35" t="str">
        <f t="shared" si="155"/>
        <v/>
      </c>
      <c r="BF158" s="35" t="str">
        <f t="shared" si="156"/>
        <v/>
      </c>
      <c r="BG158" s="35" t="str">
        <f t="shared" si="157"/>
        <v/>
      </c>
      <c r="BH158" s="35" t="str">
        <f t="shared" si="158"/>
        <v/>
      </c>
      <c r="BI158" s="35" t="str">
        <f t="shared" si="159"/>
        <v/>
      </c>
      <c r="BJ158" s="35" t="str">
        <f t="shared" si="160"/>
        <v/>
      </c>
      <c r="BK158" s="35" t="str">
        <f t="shared" si="161"/>
        <v/>
      </c>
      <c r="BL158" s="35" t="str">
        <f t="shared" si="162"/>
        <v/>
      </c>
      <c r="BM158" s="35" t="str">
        <f t="shared" si="163"/>
        <v/>
      </c>
      <c r="BP158" s="35" t="str">
        <f t="shared" si="142"/>
        <v/>
      </c>
      <c r="BQ158" s="35" t="str">
        <f t="shared" si="164"/>
        <v/>
      </c>
      <c r="BR158" s="35" t="str">
        <f t="shared" si="165"/>
        <v/>
      </c>
      <c r="BS158" s="35" t="str">
        <f t="shared" si="166"/>
        <v/>
      </c>
      <c r="BT158" s="35" t="str">
        <f t="shared" si="167"/>
        <v/>
      </c>
      <c r="BU158" s="35">
        <f t="shared" si="143"/>
        <v>10</v>
      </c>
      <c r="BV158" s="35" t="str">
        <f t="shared" si="168"/>
        <v/>
      </c>
      <c r="BW158" s="35" t="str">
        <f t="shared" si="169"/>
        <v/>
      </c>
      <c r="BX158" s="35" t="str">
        <f t="shared" si="170"/>
        <v/>
      </c>
      <c r="BY158" s="35" t="str">
        <f t="shared" si="171"/>
        <v/>
      </c>
      <c r="BZ158" s="35" t="str">
        <f t="shared" si="144"/>
        <v/>
      </c>
      <c r="CA158" s="35" t="str">
        <f t="shared" si="172"/>
        <v/>
      </c>
      <c r="CB158" s="35" t="str">
        <f t="shared" si="173"/>
        <v/>
      </c>
      <c r="CC158" s="35" t="str">
        <f t="shared" si="174"/>
        <v/>
      </c>
    </row>
    <row r="159" spans="1:81" ht="17" outlineLevel="1" x14ac:dyDescent="0.2">
      <c r="A159" s="20"/>
      <c r="B159" s="5" t="s">
        <v>676</v>
      </c>
      <c r="C159" s="20" t="s">
        <v>876</v>
      </c>
      <c r="D159" s="16"/>
      <c r="E159" s="16">
        <v>1</v>
      </c>
      <c r="F159" s="16"/>
      <c r="G159" s="16"/>
      <c r="H159" s="16">
        <v>2</v>
      </c>
      <c r="I159" s="16"/>
      <c r="J159" s="16">
        <f>2*36</f>
        <v>72</v>
      </c>
      <c r="K159" s="16"/>
      <c r="L159" s="48"/>
      <c r="M159" s="176" t="s">
        <v>757</v>
      </c>
      <c r="N159" s="20" t="s">
        <v>758</v>
      </c>
      <c r="O159" s="16"/>
      <c r="P159" s="16">
        <v>1</v>
      </c>
      <c r="Q159" s="16"/>
      <c r="R159" s="16"/>
      <c r="S159" s="16">
        <v>40</v>
      </c>
      <c r="T159" s="16"/>
      <c r="U159" s="16">
        <f>40*36</f>
        <v>1440</v>
      </c>
      <c r="V159" s="16"/>
      <c r="W159" s="79">
        <f>4*20</f>
        <v>80</v>
      </c>
      <c r="X159" s="76" t="s">
        <v>373</v>
      </c>
      <c r="Y159" s="19" t="s">
        <v>214</v>
      </c>
      <c r="Z159" s="5"/>
      <c r="AA159" s="5">
        <v>1</v>
      </c>
      <c r="AB159" s="5"/>
      <c r="AC159" s="5"/>
      <c r="AD159" s="5"/>
      <c r="AE159" s="5"/>
      <c r="AF159" s="5"/>
      <c r="AG159" s="5"/>
      <c r="AH159" s="77">
        <f>8*20</f>
        <v>160</v>
      </c>
      <c r="AI159" s="121"/>
      <c r="AJ159" s="35" t="str">
        <f t="shared" si="136"/>
        <v/>
      </c>
      <c r="AK159" s="35" t="str">
        <f t="shared" si="137"/>
        <v/>
      </c>
      <c r="AL159" s="35" t="str">
        <f t="shared" si="138"/>
        <v/>
      </c>
      <c r="AM159" s="35" t="str">
        <f t="shared" si="139"/>
        <v/>
      </c>
      <c r="AN159" s="35" t="str">
        <f t="shared" si="140"/>
        <v/>
      </c>
      <c r="AO159" s="35" t="str">
        <f t="shared" si="176"/>
        <v/>
      </c>
      <c r="AP159" s="35" t="str">
        <f t="shared" si="175"/>
        <v/>
      </c>
      <c r="AQ159" s="35" t="str">
        <f t="shared" si="175"/>
        <v/>
      </c>
      <c r="AR159" s="35" t="str">
        <f t="shared" si="175"/>
        <v/>
      </c>
      <c r="AS159" s="35" t="str">
        <f t="shared" si="146"/>
        <v/>
      </c>
      <c r="AT159" s="35" t="str">
        <f t="shared" si="145"/>
        <v/>
      </c>
      <c r="AU159" s="35" t="str">
        <f t="shared" si="147"/>
        <v/>
      </c>
      <c r="AV159" s="35" t="str">
        <f t="shared" si="148"/>
        <v/>
      </c>
      <c r="AW159" s="35" t="str">
        <f t="shared" si="149"/>
        <v/>
      </c>
      <c r="AZ159" s="35" t="str">
        <f t="shared" si="150"/>
        <v/>
      </c>
      <c r="BA159" s="35" t="str">
        <f t="shared" si="151"/>
        <v/>
      </c>
      <c r="BB159" s="35" t="str">
        <f t="shared" si="152"/>
        <v/>
      </c>
      <c r="BC159" s="35" t="str">
        <f t="shared" si="153"/>
        <v/>
      </c>
      <c r="BD159" s="35" t="str">
        <f t="shared" si="154"/>
        <v/>
      </c>
      <c r="BE159" s="35" t="str">
        <f t="shared" si="155"/>
        <v/>
      </c>
      <c r="BF159" s="35" t="str">
        <f t="shared" si="156"/>
        <v/>
      </c>
      <c r="BG159" s="35" t="str">
        <f t="shared" si="157"/>
        <v/>
      </c>
      <c r="BH159" s="35" t="str">
        <f t="shared" si="158"/>
        <v/>
      </c>
      <c r="BI159" s="35" t="str">
        <f t="shared" si="159"/>
        <v/>
      </c>
      <c r="BJ159" s="35" t="str">
        <f t="shared" si="160"/>
        <v/>
      </c>
      <c r="BK159" s="35" t="str">
        <f t="shared" si="161"/>
        <v/>
      </c>
      <c r="BL159" s="35" t="str">
        <f t="shared" si="162"/>
        <v/>
      </c>
      <c r="BM159" s="35" t="str">
        <f t="shared" si="163"/>
        <v/>
      </c>
      <c r="BP159" s="35" t="str">
        <f t="shared" si="142"/>
        <v/>
      </c>
      <c r="BQ159" s="35" t="str">
        <f t="shared" si="164"/>
        <v/>
      </c>
      <c r="BR159" s="35" t="str">
        <f t="shared" si="165"/>
        <v/>
      </c>
      <c r="BS159" s="35" t="str">
        <f t="shared" si="166"/>
        <v/>
      </c>
      <c r="BT159" s="35" t="str">
        <f t="shared" si="167"/>
        <v/>
      </c>
      <c r="BU159" s="35" t="str">
        <f t="shared" si="143"/>
        <v/>
      </c>
      <c r="BV159" s="35" t="str">
        <f t="shared" si="168"/>
        <v/>
      </c>
      <c r="BW159" s="35" t="str">
        <f t="shared" si="169"/>
        <v/>
      </c>
      <c r="BX159" s="35" t="str">
        <f t="shared" si="170"/>
        <v/>
      </c>
      <c r="BY159" s="35" t="str">
        <f t="shared" si="171"/>
        <v/>
      </c>
      <c r="BZ159" s="35" t="str">
        <f t="shared" si="144"/>
        <v/>
      </c>
      <c r="CA159" s="35" t="str">
        <f t="shared" si="172"/>
        <v/>
      </c>
      <c r="CB159" s="35" t="str">
        <f t="shared" si="173"/>
        <v/>
      </c>
      <c r="CC159" s="35" t="str">
        <f t="shared" si="174"/>
        <v/>
      </c>
    </row>
    <row r="160" spans="1:81" ht="68" outlineLevel="1" x14ac:dyDescent="0.2">
      <c r="A160" s="20"/>
      <c r="B160" s="5" t="s">
        <v>677</v>
      </c>
      <c r="C160" s="20" t="s">
        <v>878</v>
      </c>
      <c r="D160" s="16"/>
      <c r="E160" s="16">
        <v>1</v>
      </c>
      <c r="F160" s="16"/>
      <c r="G160" s="16"/>
      <c r="H160" s="16">
        <v>3</v>
      </c>
      <c r="I160" s="16"/>
      <c r="J160" s="16">
        <f>3*36</f>
        <v>108</v>
      </c>
      <c r="K160" s="16"/>
      <c r="L160" s="48">
        <v>80</v>
      </c>
      <c r="M160" s="176" t="s">
        <v>759</v>
      </c>
      <c r="N160" s="20" t="s">
        <v>760</v>
      </c>
      <c r="O160" s="16"/>
      <c r="P160" s="16">
        <v>1</v>
      </c>
      <c r="Q160" s="16" t="s">
        <v>761</v>
      </c>
      <c r="R160" s="16"/>
      <c r="S160" s="16"/>
      <c r="T160" s="16"/>
      <c r="U160" s="16"/>
      <c r="V160" s="16"/>
      <c r="W160" s="79"/>
      <c r="X160" s="76" t="s">
        <v>374</v>
      </c>
      <c r="Y160" s="19" t="s">
        <v>337</v>
      </c>
      <c r="Z160" s="5"/>
      <c r="AA160" s="5">
        <v>1</v>
      </c>
      <c r="AB160" s="5"/>
      <c r="AC160" s="5"/>
      <c r="AD160" s="5">
        <v>6</v>
      </c>
      <c r="AE160" s="5"/>
      <c r="AF160" s="5">
        <f>6*36</f>
        <v>216</v>
      </c>
      <c r="AG160" s="5"/>
      <c r="AH160" s="77">
        <v>10</v>
      </c>
      <c r="AI160" s="121"/>
      <c r="AJ160" s="35" t="str">
        <f t="shared" si="136"/>
        <v/>
      </c>
      <c r="AK160" s="35" t="str">
        <f t="shared" si="137"/>
        <v/>
      </c>
      <c r="AL160" s="35" t="str">
        <f t="shared" si="138"/>
        <v/>
      </c>
      <c r="AM160" s="35" t="str">
        <f t="shared" si="139"/>
        <v/>
      </c>
      <c r="AN160" s="35" t="str">
        <f t="shared" si="140"/>
        <v/>
      </c>
      <c r="AO160" s="35" t="str">
        <f t="shared" si="176"/>
        <v/>
      </c>
      <c r="AP160" s="35" t="str">
        <f t="shared" si="175"/>
        <v/>
      </c>
      <c r="AQ160" s="35" t="str">
        <f t="shared" si="175"/>
        <v/>
      </c>
      <c r="AR160" s="35" t="str">
        <f t="shared" si="175"/>
        <v/>
      </c>
      <c r="AS160" s="35" t="str">
        <f t="shared" si="146"/>
        <v/>
      </c>
      <c r="AT160" s="35" t="str">
        <f t="shared" si="145"/>
        <v/>
      </c>
      <c r="AU160" s="35" t="str">
        <f t="shared" si="147"/>
        <v/>
      </c>
      <c r="AV160" s="35" t="str">
        <f t="shared" si="148"/>
        <v/>
      </c>
      <c r="AW160" s="35" t="str">
        <f t="shared" si="149"/>
        <v/>
      </c>
      <c r="AZ160" s="35" t="str">
        <f t="shared" si="150"/>
        <v/>
      </c>
      <c r="BA160" s="35" t="str">
        <f t="shared" si="151"/>
        <v/>
      </c>
      <c r="BB160" s="35" t="str">
        <f t="shared" si="152"/>
        <v/>
      </c>
      <c r="BC160" s="35" t="str">
        <f t="shared" si="153"/>
        <v/>
      </c>
      <c r="BD160" s="35" t="str">
        <f t="shared" si="154"/>
        <v/>
      </c>
      <c r="BE160" s="35">
        <f t="shared" si="155"/>
        <v>25</v>
      </c>
      <c r="BF160" s="35" t="str">
        <f t="shared" si="156"/>
        <v/>
      </c>
      <c r="BG160" s="35" t="str">
        <f t="shared" si="157"/>
        <v/>
      </c>
      <c r="BH160" s="35" t="str">
        <f t="shared" si="158"/>
        <v/>
      </c>
      <c r="BI160" s="35" t="str">
        <f t="shared" si="159"/>
        <v/>
      </c>
      <c r="BJ160" s="35" t="str">
        <f t="shared" si="160"/>
        <v/>
      </c>
      <c r="BK160" s="35" t="str">
        <f t="shared" si="161"/>
        <v/>
      </c>
      <c r="BL160" s="35" t="str">
        <f t="shared" si="162"/>
        <v/>
      </c>
      <c r="BM160" s="35" t="str">
        <f t="shared" si="163"/>
        <v/>
      </c>
      <c r="BP160" s="35" t="str">
        <f t="shared" si="142"/>
        <v/>
      </c>
      <c r="BQ160" s="35" t="str">
        <f t="shared" si="164"/>
        <v/>
      </c>
      <c r="BR160" s="35" t="str">
        <f t="shared" si="165"/>
        <v/>
      </c>
      <c r="BS160" s="35" t="str">
        <f t="shared" si="166"/>
        <v/>
      </c>
      <c r="BT160" s="35" t="str">
        <f t="shared" si="167"/>
        <v/>
      </c>
      <c r="BU160" s="35" t="str">
        <f t="shared" si="143"/>
        <v/>
      </c>
      <c r="BV160" s="35" t="str">
        <f t="shared" si="168"/>
        <v/>
      </c>
      <c r="BW160" s="35" t="str">
        <f t="shared" si="169"/>
        <v/>
      </c>
      <c r="BX160" s="35" t="str">
        <f t="shared" si="170"/>
        <v/>
      </c>
      <c r="BY160" s="35" t="str">
        <f t="shared" si="171"/>
        <v/>
      </c>
      <c r="BZ160" s="35" t="str">
        <f t="shared" si="144"/>
        <v/>
      </c>
      <c r="CA160" s="35" t="str">
        <f t="shared" si="172"/>
        <v/>
      </c>
      <c r="CB160" s="35" t="str">
        <f t="shared" si="173"/>
        <v/>
      </c>
      <c r="CC160" s="35" t="str">
        <f t="shared" si="174"/>
        <v/>
      </c>
    </row>
    <row r="161" spans="1:81" ht="17" outlineLevel="1" x14ac:dyDescent="0.2">
      <c r="A161" s="20"/>
      <c r="B161" s="16"/>
      <c r="C161" s="20" t="s">
        <v>411</v>
      </c>
      <c r="D161" s="16"/>
      <c r="E161" s="16">
        <v>1</v>
      </c>
      <c r="F161" s="16"/>
      <c r="G161" s="16"/>
      <c r="H161" s="16">
        <v>2</v>
      </c>
      <c r="I161" s="16"/>
      <c r="J161" s="16">
        <v>15</v>
      </c>
      <c r="K161" s="16"/>
      <c r="L161" s="48"/>
      <c r="M161" s="78" t="s">
        <v>998</v>
      </c>
      <c r="N161" s="19" t="s">
        <v>948</v>
      </c>
      <c r="O161" s="5"/>
      <c r="P161" s="5">
        <v>1</v>
      </c>
      <c r="Q161" s="5" t="s">
        <v>879</v>
      </c>
      <c r="R161" s="5"/>
      <c r="S161" s="5">
        <v>26</v>
      </c>
      <c r="T161" s="5"/>
      <c r="U161" s="5">
        <f>36*S161</f>
        <v>936</v>
      </c>
      <c r="V161" s="5"/>
      <c r="W161" s="77"/>
      <c r="X161" s="76" t="s">
        <v>375</v>
      </c>
      <c r="Y161" s="19" t="s">
        <v>204</v>
      </c>
      <c r="Z161" s="5"/>
      <c r="AA161" s="5">
        <v>1</v>
      </c>
      <c r="AB161" s="5"/>
      <c r="AC161" s="5"/>
      <c r="AD161" s="5">
        <v>4</v>
      </c>
      <c r="AE161" s="5"/>
      <c r="AF161" s="5">
        <f>4*36</f>
        <v>144</v>
      </c>
      <c r="AG161" s="5"/>
      <c r="AH161" s="77">
        <v>40</v>
      </c>
      <c r="AI161" s="121"/>
      <c r="AJ161" s="35" t="str">
        <f t="shared" si="136"/>
        <v/>
      </c>
      <c r="AK161" s="35" t="str">
        <f t="shared" si="137"/>
        <v/>
      </c>
      <c r="AL161" s="35" t="str">
        <f t="shared" si="138"/>
        <v/>
      </c>
      <c r="AM161" s="35" t="str">
        <f t="shared" si="139"/>
        <v/>
      </c>
      <c r="AN161" s="35" t="str">
        <f t="shared" si="140"/>
        <v/>
      </c>
      <c r="AO161" s="35" t="str">
        <f t="shared" si="176"/>
        <v/>
      </c>
      <c r="AP161" s="35" t="str">
        <f t="shared" si="175"/>
        <v/>
      </c>
      <c r="AQ161" s="35" t="str">
        <f t="shared" si="175"/>
        <v/>
      </c>
      <c r="AR161" s="35" t="str">
        <f t="shared" si="175"/>
        <v/>
      </c>
      <c r="AS161" s="35" t="str">
        <f t="shared" si="146"/>
        <v/>
      </c>
      <c r="AT161" s="35" t="str">
        <f t="shared" si="145"/>
        <v/>
      </c>
      <c r="AU161" s="35" t="str">
        <f t="shared" si="147"/>
        <v/>
      </c>
      <c r="AV161" s="35" t="str">
        <f t="shared" si="148"/>
        <v/>
      </c>
      <c r="AW161" s="35" t="str">
        <f t="shared" si="149"/>
        <v/>
      </c>
      <c r="AZ161" s="35" t="str">
        <f t="shared" si="150"/>
        <v/>
      </c>
      <c r="BA161" s="35" t="str">
        <f t="shared" si="151"/>
        <v/>
      </c>
      <c r="BB161" s="35" t="str">
        <f t="shared" si="152"/>
        <v/>
      </c>
      <c r="BC161" s="35" t="str">
        <f t="shared" si="153"/>
        <v/>
      </c>
      <c r="BD161" s="35" t="str">
        <f t="shared" si="154"/>
        <v/>
      </c>
      <c r="BE161" s="35">
        <f t="shared" si="155"/>
        <v>12</v>
      </c>
      <c r="BF161" s="35" t="str">
        <f t="shared" si="156"/>
        <v/>
      </c>
      <c r="BG161" s="35" t="str">
        <f t="shared" si="157"/>
        <v/>
      </c>
      <c r="BH161" s="35" t="str">
        <f t="shared" si="158"/>
        <v/>
      </c>
      <c r="BI161" s="35" t="str">
        <f t="shared" si="159"/>
        <v/>
      </c>
      <c r="BJ161" s="35" t="str">
        <f t="shared" si="160"/>
        <v/>
      </c>
      <c r="BK161" s="35" t="str">
        <f t="shared" si="161"/>
        <v/>
      </c>
      <c r="BL161" s="35" t="str">
        <f t="shared" si="162"/>
        <v/>
      </c>
      <c r="BM161" s="35" t="str">
        <f t="shared" si="163"/>
        <v/>
      </c>
      <c r="BP161" s="35" t="str">
        <f t="shared" si="142"/>
        <v/>
      </c>
      <c r="BQ161" s="35" t="str">
        <f t="shared" si="164"/>
        <v/>
      </c>
      <c r="BR161" s="35" t="str">
        <f t="shared" si="165"/>
        <v/>
      </c>
      <c r="BS161" s="35" t="str">
        <f t="shared" si="166"/>
        <v/>
      </c>
      <c r="BT161" s="35" t="str">
        <f t="shared" si="167"/>
        <v/>
      </c>
      <c r="BU161" s="35" t="str">
        <f t="shared" si="143"/>
        <v/>
      </c>
      <c r="BV161" s="35" t="str">
        <f t="shared" si="168"/>
        <v/>
      </c>
      <c r="BW161" s="35" t="str">
        <f t="shared" si="169"/>
        <v/>
      </c>
      <c r="BX161" s="35" t="str">
        <f t="shared" si="170"/>
        <v/>
      </c>
      <c r="BY161" s="35" t="str">
        <f t="shared" si="171"/>
        <v/>
      </c>
      <c r="BZ161" s="35" t="str">
        <f t="shared" si="144"/>
        <v/>
      </c>
      <c r="CA161" s="35" t="str">
        <f t="shared" si="172"/>
        <v/>
      </c>
      <c r="CB161" s="35" t="str">
        <f t="shared" si="173"/>
        <v/>
      </c>
      <c r="CC161" s="35" t="str">
        <f t="shared" si="174"/>
        <v/>
      </c>
    </row>
    <row r="162" spans="1:81" ht="17" outlineLevel="1" x14ac:dyDescent="0.2">
      <c r="A162" s="20"/>
      <c r="B162" s="16"/>
      <c r="C162" s="20" t="s">
        <v>412</v>
      </c>
      <c r="D162" s="16"/>
      <c r="E162" s="16">
        <v>1</v>
      </c>
      <c r="F162" s="16"/>
      <c r="G162" s="16"/>
      <c r="H162" s="16"/>
      <c r="I162" s="16"/>
      <c r="J162" s="16"/>
      <c r="K162" s="16"/>
      <c r="L162" s="48">
        <v>7</v>
      </c>
      <c r="M162" s="78" t="s">
        <v>999</v>
      </c>
      <c r="N162" s="19" t="s">
        <v>701</v>
      </c>
      <c r="O162" s="5"/>
      <c r="P162" s="5">
        <v>1</v>
      </c>
      <c r="Q162" s="5"/>
      <c r="R162" s="5"/>
      <c r="S162" s="5">
        <v>5</v>
      </c>
      <c r="T162" s="5"/>
      <c r="U162" s="5">
        <f>5*36</f>
        <v>180</v>
      </c>
      <c r="V162" s="5"/>
      <c r="W162" s="77"/>
      <c r="X162" s="76" t="s">
        <v>376</v>
      </c>
      <c r="Y162" s="19" t="s">
        <v>205</v>
      </c>
      <c r="Z162" s="5"/>
      <c r="AA162" s="5">
        <v>1</v>
      </c>
      <c r="AB162" s="5"/>
      <c r="AC162" s="5"/>
      <c r="AD162" s="5"/>
      <c r="AE162" s="5"/>
      <c r="AF162" s="5"/>
      <c r="AG162" s="5"/>
      <c r="AH162" s="77">
        <v>35</v>
      </c>
      <c r="AI162" s="121"/>
      <c r="AJ162" s="35" t="str">
        <f t="shared" si="136"/>
        <v/>
      </c>
      <c r="AK162" s="35" t="str">
        <f t="shared" si="137"/>
        <v/>
      </c>
      <c r="AL162" s="35" t="str">
        <f t="shared" si="138"/>
        <v/>
      </c>
      <c r="AM162" s="35" t="str">
        <f t="shared" si="139"/>
        <v/>
      </c>
      <c r="AN162" s="35" t="str">
        <f t="shared" si="140"/>
        <v/>
      </c>
      <c r="AO162" s="35" t="str">
        <f t="shared" si="176"/>
        <v/>
      </c>
      <c r="AP162" s="35" t="str">
        <f t="shared" si="175"/>
        <v/>
      </c>
      <c r="AQ162" s="35" t="str">
        <f t="shared" si="175"/>
        <v/>
      </c>
      <c r="AR162" s="35" t="str">
        <f t="shared" si="175"/>
        <v/>
      </c>
      <c r="AS162" s="35" t="str">
        <f t="shared" si="146"/>
        <v/>
      </c>
      <c r="AT162" s="35" t="str">
        <f t="shared" si="145"/>
        <v/>
      </c>
      <c r="AU162" s="35" t="str">
        <f t="shared" si="147"/>
        <v/>
      </c>
      <c r="AV162" s="35" t="str">
        <f t="shared" si="148"/>
        <v/>
      </c>
      <c r="AW162" s="35" t="str">
        <f t="shared" si="149"/>
        <v/>
      </c>
      <c r="AZ162" s="35" t="str">
        <f t="shared" si="150"/>
        <v/>
      </c>
      <c r="BA162" s="35" t="str">
        <f t="shared" si="151"/>
        <v/>
      </c>
      <c r="BB162" s="35" t="str">
        <f t="shared" si="152"/>
        <v/>
      </c>
      <c r="BC162" s="35" t="str">
        <f t="shared" si="153"/>
        <v/>
      </c>
      <c r="BD162" s="35" t="str">
        <f t="shared" si="154"/>
        <v/>
      </c>
      <c r="BE162" s="35" t="str">
        <f t="shared" si="155"/>
        <v/>
      </c>
      <c r="BF162" s="35" t="str">
        <f t="shared" si="156"/>
        <v/>
      </c>
      <c r="BG162" s="35" t="str">
        <f t="shared" si="157"/>
        <v/>
      </c>
      <c r="BH162" s="35" t="str">
        <f t="shared" si="158"/>
        <v/>
      </c>
      <c r="BI162" s="35" t="str">
        <f t="shared" si="159"/>
        <v/>
      </c>
      <c r="BJ162" s="35" t="str">
        <f t="shared" si="160"/>
        <v/>
      </c>
      <c r="BK162" s="35" t="str">
        <f t="shared" si="161"/>
        <v/>
      </c>
      <c r="BL162" s="35" t="str">
        <f t="shared" si="162"/>
        <v/>
      </c>
      <c r="BM162" s="35" t="str">
        <f t="shared" si="163"/>
        <v/>
      </c>
      <c r="BP162" s="35" t="str">
        <f t="shared" si="142"/>
        <v/>
      </c>
      <c r="BQ162" s="35" t="str">
        <f t="shared" si="164"/>
        <v/>
      </c>
      <c r="BR162" s="35" t="str">
        <f t="shared" si="165"/>
        <v/>
      </c>
      <c r="BS162" s="35" t="str">
        <f t="shared" si="166"/>
        <v/>
      </c>
      <c r="BT162" s="35" t="str">
        <f t="shared" si="167"/>
        <v/>
      </c>
      <c r="BU162" s="35" t="str">
        <f t="shared" si="143"/>
        <v/>
      </c>
      <c r="BV162" s="35" t="str">
        <f t="shared" si="168"/>
        <v/>
      </c>
      <c r="BW162" s="35" t="str">
        <f t="shared" si="169"/>
        <v/>
      </c>
      <c r="BX162" s="35" t="str">
        <f t="shared" si="170"/>
        <v/>
      </c>
      <c r="BY162" s="35" t="str">
        <f t="shared" si="171"/>
        <v/>
      </c>
      <c r="BZ162" s="35" t="str">
        <f t="shared" si="144"/>
        <v/>
      </c>
      <c r="CA162" s="35" t="str">
        <f t="shared" si="172"/>
        <v/>
      </c>
      <c r="CB162" s="35" t="str">
        <f t="shared" si="173"/>
        <v/>
      </c>
      <c r="CC162" s="35" t="str">
        <f t="shared" si="174"/>
        <v/>
      </c>
    </row>
    <row r="163" spans="1:81" ht="17" outlineLevel="1" x14ac:dyDescent="0.2">
      <c r="A163" s="20"/>
      <c r="B163" s="16"/>
      <c r="C163" s="20" t="s">
        <v>419</v>
      </c>
      <c r="D163" s="16"/>
      <c r="E163" s="16">
        <v>1</v>
      </c>
      <c r="F163" s="16"/>
      <c r="G163" s="16"/>
      <c r="H163" s="16">
        <v>1</v>
      </c>
      <c r="I163" s="16"/>
      <c r="J163" s="16">
        <v>36</v>
      </c>
      <c r="K163" s="16"/>
      <c r="L163" s="48"/>
      <c r="M163" s="78" t="s">
        <v>1000</v>
      </c>
      <c r="N163" s="19" t="s">
        <v>953</v>
      </c>
      <c r="O163" s="18"/>
      <c r="P163" s="5">
        <v>1</v>
      </c>
      <c r="Q163" s="18"/>
      <c r="R163" s="18"/>
      <c r="S163" s="18">
        <v>1</v>
      </c>
      <c r="T163" s="18"/>
      <c r="U163" s="18">
        <v>36</v>
      </c>
      <c r="V163" s="18"/>
      <c r="W163" s="18"/>
      <c r="X163" s="76" t="s">
        <v>377</v>
      </c>
      <c r="Y163" s="19" t="s">
        <v>218</v>
      </c>
      <c r="Z163" s="5"/>
      <c r="AA163" s="5">
        <v>1</v>
      </c>
      <c r="AB163" s="5" t="s">
        <v>134</v>
      </c>
      <c r="AC163" s="5"/>
      <c r="AD163" s="5">
        <v>17</v>
      </c>
      <c r="AE163" s="5"/>
      <c r="AF163" s="5">
        <f>10*36</f>
        <v>360</v>
      </c>
      <c r="AG163" s="5"/>
      <c r="AH163" s="77"/>
      <c r="AI163" s="121"/>
      <c r="AJ163" s="35" t="str">
        <f t="shared" si="136"/>
        <v/>
      </c>
      <c r="AK163" s="35" t="str">
        <f t="shared" si="137"/>
        <v/>
      </c>
      <c r="AL163" s="35" t="str">
        <f t="shared" si="138"/>
        <v/>
      </c>
      <c r="AM163" s="35" t="str">
        <f t="shared" si="139"/>
        <v/>
      </c>
      <c r="AN163" s="35" t="str">
        <f t="shared" si="140"/>
        <v/>
      </c>
      <c r="AO163" s="35" t="str">
        <f t="shared" si="176"/>
        <v/>
      </c>
      <c r="AP163" s="35" t="str">
        <f t="shared" si="175"/>
        <v/>
      </c>
      <c r="AQ163" s="35" t="str">
        <f t="shared" si="175"/>
        <v/>
      </c>
      <c r="AR163" s="35" t="str">
        <f t="shared" si="175"/>
        <v/>
      </c>
      <c r="AS163" s="35" t="str">
        <f t="shared" si="146"/>
        <v/>
      </c>
      <c r="AT163" s="35" t="str">
        <f t="shared" si="145"/>
        <v/>
      </c>
      <c r="AU163" s="35" t="str">
        <f t="shared" si="147"/>
        <v/>
      </c>
      <c r="AV163" s="35" t="str">
        <f t="shared" si="148"/>
        <v/>
      </c>
      <c r="AW163" s="35" t="str">
        <f t="shared" si="149"/>
        <v/>
      </c>
      <c r="AZ163" s="35" t="str">
        <f t="shared" si="150"/>
        <v/>
      </c>
      <c r="BA163" s="35" t="str">
        <f t="shared" si="151"/>
        <v/>
      </c>
      <c r="BB163" s="35" t="str">
        <f t="shared" si="152"/>
        <v/>
      </c>
      <c r="BC163" s="35" t="str">
        <f t="shared" si="153"/>
        <v/>
      </c>
      <c r="BD163" s="35" t="str">
        <f t="shared" si="154"/>
        <v/>
      </c>
      <c r="BE163" s="35" t="str">
        <f t="shared" si="155"/>
        <v/>
      </c>
      <c r="BF163" s="35" t="str">
        <f t="shared" si="156"/>
        <v/>
      </c>
      <c r="BG163" s="35" t="str">
        <f t="shared" si="157"/>
        <v/>
      </c>
      <c r="BH163" s="35" t="str">
        <f t="shared" si="158"/>
        <v/>
      </c>
      <c r="BI163" s="35" t="str">
        <f t="shared" si="159"/>
        <v/>
      </c>
      <c r="BJ163" s="35" t="str">
        <f t="shared" si="160"/>
        <v/>
      </c>
      <c r="BK163" s="35" t="str">
        <f t="shared" si="161"/>
        <v/>
      </c>
      <c r="BL163" s="35" t="str">
        <f t="shared" si="162"/>
        <v/>
      </c>
      <c r="BM163" s="35" t="str">
        <f t="shared" si="163"/>
        <v/>
      </c>
      <c r="BP163" s="35" t="str">
        <f t="shared" si="142"/>
        <v/>
      </c>
      <c r="BQ163" s="35" t="str">
        <f t="shared" si="164"/>
        <v/>
      </c>
      <c r="BR163" s="35" t="str">
        <f t="shared" si="165"/>
        <v/>
      </c>
      <c r="BS163" s="35" t="str">
        <f t="shared" si="166"/>
        <v/>
      </c>
      <c r="BT163" s="35" t="str">
        <f t="shared" si="167"/>
        <v/>
      </c>
      <c r="BU163" s="35">
        <f>IF(RIGHT(AB163,2)="A4",VALUE(LEFT(AB163,1)),"")</f>
        <v>2</v>
      </c>
      <c r="BV163" s="35" t="str">
        <f t="shared" si="168"/>
        <v/>
      </c>
      <c r="BW163" s="35" t="str">
        <f t="shared" si="169"/>
        <v/>
      </c>
      <c r="BX163" s="35" t="str">
        <f t="shared" si="170"/>
        <v/>
      </c>
      <c r="BY163" s="35" t="str">
        <f t="shared" si="171"/>
        <v/>
      </c>
      <c r="BZ163" s="35" t="str">
        <f t="shared" si="144"/>
        <v/>
      </c>
      <c r="CA163" s="35" t="str">
        <f t="shared" si="172"/>
        <v/>
      </c>
      <c r="CB163" s="35" t="str">
        <f t="shared" si="173"/>
        <v/>
      </c>
      <c r="CC163" s="35" t="str">
        <f t="shared" si="174"/>
        <v/>
      </c>
    </row>
    <row r="164" spans="1:81" ht="34" outlineLevel="1" x14ac:dyDescent="0.2">
      <c r="A164" s="20"/>
      <c r="B164" s="16"/>
      <c r="C164" s="20" t="s">
        <v>413</v>
      </c>
      <c r="D164" s="16"/>
      <c r="E164" s="16">
        <v>1</v>
      </c>
      <c r="F164" s="16"/>
      <c r="G164" s="16"/>
      <c r="H164" s="16">
        <v>1</v>
      </c>
      <c r="I164" s="16"/>
      <c r="J164" s="16"/>
      <c r="K164" s="16"/>
      <c r="L164" s="48"/>
      <c r="M164" s="78" t="s">
        <v>1001</v>
      </c>
      <c r="N164" s="19" t="s">
        <v>954</v>
      </c>
      <c r="O164" s="19"/>
      <c r="P164" s="5">
        <v>1</v>
      </c>
      <c r="Q164" s="19"/>
      <c r="R164" s="19"/>
      <c r="S164" s="19">
        <v>3</v>
      </c>
      <c r="T164" s="19"/>
      <c r="U164" s="19"/>
      <c r="V164" s="19"/>
      <c r="W164" s="19">
        <v>19</v>
      </c>
      <c r="X164" s="76" t="s">
        <v>376</v>
      </c>
      <c r="Y164" s="20" t="s">
        <v>679</v>
      </c>
      <c r="Z164" s="16"/>
      <c r="AA164" s="16">
        <v>1</v>
      </c>
      <c r="AB164" s="16"/>
      <c r="AC164" s="16"/>
      <c r="AD164" s="16"/>
      <c r="AE164" s="16"/>
      <c r="AF164" s="16"/>
      <c r="AG164" s="16"/>
      <c r="AH164" s="79">
        <v>160</v>
      </c>
      <c r="AI164" s="121"/>
    </row>
    <row r="165" spans="1:81" ht="34" outlineLevel="1" x14ac:dyDescent="0.2">
      <c r="A165" s="20"/>
      <c r="B165" s="16"/>
      <c r="C165" s="20" t="s">
        <v>414</v>
      </c>
      <c r="D165" s="16"/>
      <c r="E165" s="16">
        <v>1</v>
      </c>
      <c r="F165" s="16"/>
      <c r="G165" s="16"/>
      <c r="H165" s="16">
        <v>1</v>
      </c>
      <c r="I165" s="16"/>
      <c r="J165" s="16">
        <v>36</v>
      </c>
      <c r="K165" s="16"/>
      <c r="L165" s="48"/>
      <c r="M165" s="78" t="s">
        <v>1002</v>
      </c>
      <c r="N165" s="181" t="s">
        <v>703</v>
      </c>
      <c r="O165" s="5"/>
      <c r="P165" s="5">
        <v>1</v>
      </c>
      <c r="Q165" s="5" t="s">
        <v>142</v>
      </c>
      <c r="R165" s="5"/>
      <c r="S165" s="5"/>
      <c r="T165" s="5">
        <v>40</v>
      </c>
      <c r="U165" s="5"/>
      <c r="V165" s="5"/>
      <c r="W165" s="47">
        <v>120</v>
      </c>
      <c r="X165" s="78" t="s">
        <v>378</v>
      </c>
      <c r="Y165" s="20" t="s">
        <v>680</v>
      </c>
      <c r="Z165" s="16"/>
      <c r="AA165" s="16">
        <v>1</v>
      </c>
      <c r="AB165" s="16"/>
      <c r="AC165" s="16"/>
      <c r="AD165" s="16"/>
      <c r="AE165" s="16"/>
      <c r="AF165" s="16"/>
      <c r="AG165" s="16"/>
      <c r="AH165" s="79">
        <v>160</v>
      </c>
      <c r="AI165" s="121"/>
    </row>
    <row r="166" spans="1:81" ht="17" outlineLevel="1" x14ac:dyDescent="0.2">
      <c r="A166" s="20"/>
      <c r="B166" s="16"/>
      <c r="C166" s="20" t="s">
        <v>18</v>
      </c>
      <c r="D166" s="16"/>
      <c r="E166" s="16">
        <v>1</v>
      </c>
      <c r="F166" s="16"/>
      <c r="G166" s="16"/>
      <c r="H166" s="16">
        <v>2</v>
      </c>
      <c r="I166" s="16"/>
      <c r="J166" s="16">
        <f>2*36</f>
        <v>72</v>
      </c>
      <c r="K166" s="16"/>
      <c r="L166" s="48"/>
      <c r="M166" s="78" t="s">
        <v>1003</v>
      </c>
      <c r="N166" s="181"/>
      <c r="O166" s="5"/>
      <c r="P166" s="5">
        <v>1</v>
      </c>
      <c r="Q166" s="5"/>
      <c r="R166" s="5"/>
      <c r="S166" s="5"/>
      <c r="T166" s="5"/>
      <c r="U166" s="5"/>
      <c r="V166" s="5"/>
      <c r="W166" s="47"/>
      <c r="X166" s="78" t="s">
        <v>681</v>
      </c>
      <c r="Y166" s="20" t="s">
        <v>682</v>
      </c>
      <c r="Z166" s="16"/>
      <c r="AA166" s="16">
        <v>1</v>
      </c>
      <c r="AB166" s="16"/>
      <c r="AC166" s="16"/>
      <c r="AD166" s="16"/>
      <c r="AE166" s="16"/>
      <c r="AF166" s="16"/>
      <c r="AG166" s="16"/>
      <c r="AH166" s="79" t="s">
        <v>683</v>
      </c>
      <c r="AI166" s="121"/>
    </row>
    <row r="167" spans="1:81" ht="34" outlineLevel="1" x14ac:dyDescent="0.2">
      <c r="A167" s="20"/>
      <c r="B167" s="16"/>
      <c r="C167" s="20" t="s">
        <v>678</v>
      </c>
      <c r="D167" s="16"/>
      <c r="E167" s="16">
        <v>1</v>
      </c>
      <c r="F167" s="16"/>
      <c r="G167" s="16"/>
      <c r="H167" s="16">
        <v>4</v>
      </c>
      <c r="I167" s="16"/>
      <c r="J167" s="16">
        <f>4*36</f>
        <v>144</v>
      </c>
      <c r="K167" s="16"/>
      <c r="L167" s="48">
        <v>400</v>
      </c>
      <c r="M167" s="78"/>
      <c r="N167" s="20"/>
      <c r="O167" s="16"/>
      <c r="P167" s="16"/>
      <c r="Q167" s="16"/>
      <c r="R167" s="16"/>
      <c r="S167" s="16"/>
      <c r="T167" s="16"/>
      <c r="U167" s="16"/>
      <c r="V167" s="16"/>
      <c r="W167" s="79"/>
      <c r="X167" s="76" t="s">
        <v>1153</v>
      </c>
      <c r="Y167" s="19" t="s">
        <v>221</v>
      </c>
      <c r="Z167" s="5"/>
      <c r="AA167" s="5">
        <v>1</v>
      </c>
      <c r="AB167" s="5"/>
      <c r="AC167" s="5"/>
      <c r="AD167" s="5">
        <v>1</v>
      </c>
      <c r="AE167" s="5"/>
      <c r="AF167" s="5"/>
      <c r="AG167" s="5"/>
      <c r="AH167" s="77">
        <v>34</v>
      </c>
      <c r="AI167" s="121"/>
    </row>
    <row r="168" spans="1:81" ht="17" outlineLevel="1" x14ac:dyDescent="0.2">
      <c r="A168" s="20"/>
      <c r="B168" s="16"/>
      <c r="C168" s="20" t="s">
        <v>415</v>
      </c>
      <c r="D168" s="16"/>
      <c r="E168" s="16">
        <v>1</v>
      </c>
      <c r="F168" s="16"/>
      <c r="G168" s="16"/>
      <c r="H168" s="16">
        <v>1</v>
      </c>
      <c r="I168" s="16"/>
      <c r="J168" s="16">
        <v>36</v>
      </c>
      <c r="K168" s="16"/>
      <c r="L168" s="48"/>
      <c r="M168" s="78"/>
      <c r="N168" s="20"/>
      <c r="O168" s="16"/>
      <c r="P168" s="16"/>
      <c r="Q168" s="16"/>
      <c r="R168" s="16"/>
      <c r="S168" s="16"/>
      <c r="T168" s="16"/>
      <c r="U168" s="16"/>
      <c r="V168" s="16"/>
      <c r="W168" s="79"/>
      <c r="X168" s="76" t="s">
        <v>1154</v>
      </c>
      <c r="Y168" s="208" t="s">
        <v>1155</v>
      </c>
      <c r="Z168" s="209"/>
      <c r="AA168" s="209">
        <v>1</v>
      </c>
      <c r="AB168" s="209"/>
      <c r="AC168" s="209"/>
      <c r="AD168" s="209"/>
      <c r="AE168" s="209"/>
      <c r="AF168" s="209"/>
      <c r="AG168" s="209"/>
      <c r="AH168" s="210">
        <v>80</v>
      </c>
      <c r="AI168" s="121"/>
    </row>
    <row r="169" spans="1:81" ht="17" outlineLevel="1" x14ac:dyDescent="0.2">
      <c r="A169" s="20"/>
      <c r="B169" s="16"/>
      <c r="C169" s="20" t="s">
        <v>416</v>
      </c>
      <c r="D169" s="16"/>
      <c r="E169" s="16">
        <v>1</v>
      </c>
      <c r="F169" s="16" t="s">
        <v>417</v>
      </c>
      <c r="G169" s="16"/>
      <c r="H169" s="16">
        <v>2</v>
      </c>
      <c r="I169" s="16"/>
      <c r="J169" s="16">
        <f>2*36</f>
        <v>72</v>
      </c>
      <c r="K169" s="16"/>
      <c r="L169" s="48"/>
      <c r="M169" s="78"/>
      <c r="N169" s="20"/>
      <c r="O169" s="16"/>
      <c r="P169" s="16"/>
      <c r="Q169" s="16"/>
      <c r="R169" s="16"/>
      <c r="S169" s="16"/>
      <c r="T169" s="16"/>
      <c r="U169" s="16"/>
      <c r="V169" s="16"/>
      <c r="W169" s="79"/>
      <c r="X169" s="211"/>
      <c r="Y169" s="20"/>
      <c r="Z169" s="16"/>
      <c r="AA169" s="16"/>
      <c r="AB169" s="16"/>
      <c r="AC169" s="16"/>
      <c r="AD169" s="16"/>
      <c r="AE169" s="16"/>
      <c r="AF169" s="16"/>
      <c r="AG169" s="16"/>
      <c r="AH169" s="79"/>
      <c r="AI169" s="121"/>
    </row>
    <row r="170" spans="1:81" ht="17" outlineLevel="1" x14ac:dyDescent="0.2">
      <c r="A170" s="20"/>
      <c r="B170" s="16"/>
      <c r="C170" s="20" t="s">
        <v>418</v>
      </c>
      <c r="D170" s="16"/>
      <c r="E170" s="16">
        <v>1</v>
      </c>
      <c r="F170" s="16"/>
      <c r="G170" s="16"/>
      <c r="H170" s="16">
        <v>5</v>
      </c>
      <c r="I170" s="16"/>
      <c r="J170" s="16">
        <f>5*36</f>
        <v>180</v>
      </c>
      <c r="K170" s="16"/>
      <c r="L170" s="48"/>
      <c r="M170" s="78"/>
      <c r="N170" s="20"/>
      <c r="O170" s="16"/>
      <c r="P170" s="16"/>
      <c r="Q170" s="16"/>
      <c r="R170" s="16"/>
      <c r="S170" s="16"/>
      <c r="T170" s="16"/>
      <c r="U170" s="16"/>
      <c r="V170" s="16"/>
      <c r="W170" s="79"/>
      <c r="X170" s="78"/>
      <c r="Y170" s="20"/>
      <c r="Z170" s="16"/>
      <c r="AA170" s="16"/>
      <c r="AB170" s="16"/>
      <c r="AC170" s="16"/>
      <c r="AD170" s="16"/>
      <c r="AE170" s="16"/>
      <c r="AF170" s="16"/>
      <c r="AG170" s="16"/>
      <c r="AH170" s="79"/>
      <c r="AI170" s="121"/>
    </row>
    <row r="171" spans="1:81" ht="17" outlineLevel="1" x14ac:dyDescent="0.2">
      <c r="A171" s="20"/>
      <c r="B171" s="16"/>
      <c r="C171" s="20" t="s">
        <v>420</v>
      </c>
      <c r="D171" s="16"/>
      <c r="E171" s="16">
        <v>1</v>
      </c>
      <c r="F171" s="16"/>
      <c r="G171" s="16"/>
      <c r="H171" s="16">
        <v>3</v>
      </c>
      <c r="I171" s="16"/>
      <c r="J171" s="16">
        <f>3*36</f>
        <v>108</v>
      </c>
      <c r="K171" s="16"/>
      <c r="L171" s="48"/>
      <c r="M171" s="78"/>
      <c r="N171" s="20"/>
      <c r="O171" s="16"/>
      <c r="P171" s="16"/>
      <c r="Q171" s="16"/>
      <c r="R171" s="16"/>
      <c r="S171" s="16"/>
      <c r="T171" s="16"/>
      <c r="U171" s="16"/>
      <c r="V171" s="16"/>
      <c r="W171" s="79"/>
      <c r="X171" s="78"/>
      <c r="Y171" s="20"/>
      <c r="Z171" s="16"/>
      <c r="AA171" s="16"/>
      <c r="AB171" s="16"/>
      <c r="AC171" s="16"/>
      <c r="AD171" s="16"/>
      <c r="AE171" s="16"/>
      <c r="AF171" s="16"/>
      <c r="AG171" s="16"/>
      <c r="AH171" s="79"/>
      <c r="AI171" s="121"/>
    </row>
    <row r="172" spans="1:81" ht="17" outlineLevel="1" x14ac:dyDescent="0.2">
      <c r="A172" s="20"/>
      <c r="B172" s="16"/>
      <c r="C172" s="20" t="s">
        <v>421</v>
      </c>
      <c r="D172" s="16"/>
      <c r="E172" s="16">
        <v>1</v>
      </c>
      <c r="F172" s="16"/>
      <c r="G172" s="16"/>
      <c r="H172" s="16">
        <v>1</v>
      </c>
      <c r="I172" s="16"/>
      <c r="J172" s="16">
        <v>36</v>
      </c>
      <c r="K172" s="16"/>
      <c r="L172" s="48"/>
      <c r="M172" s="78"/>
      <c r="N172" s="20"/>
      <c r="O172" s="16"/>
      <c r="P172" s="16"/>
      <c r="Q172" s="16"/>
      <c r="R172" s="16"/>
      <c r="S172" s="16"/>
      <c r="T172" s="16"/>
      <c r="U172" s="16"/>
      <c r="V172" s="16"/>
      <c r="W172" s="79"/>
      <c r="X172" s="78"/>
      <c r="Y172" s="20"/>
      <c r="Z172" s="16"/>
      <c r="AA172" s="16"/>
      <c r="AB172" s="16"/>
      <c r="AC172" s="16"/>
      <c r="AD172" s="16"/>
      <c r="AE172" s="16"/>
      <c r="AF172" s="16"/>
      <c r="AG172" s="16"/>
      <c r="AH172" s="79"/>
      <c r="AI172" s="121"/>
    </row>
    <row r="173" spans="1:81" ht="17" outlineLevel="1" x14ac:dyDescent="0.2">
      <c r="A173" s="20"/>
      <c r="B173" s="16"/>
      <c r="C173" s="20" t="s">
        <v>422</v>
      </c>
      <c r="D173" s="16"/>
      <c r="E173" s="16">
        <v>1</v>
      </c>
      <c r="F173" s="16"/>
      <c r="G173" s="16"/>
      <c r="H173" s="16">
        <v>1</v>
      </c>
      <c r="I173" s="16"/>
      <c r="J173" s="16">
        <v>36</v>
      </c>
      <c r="K173" s="16"/>
      <c r="L173" s="48"/>
      <c r="M173" s="78"/>
      <c r="N173" s="20"/>
      <c r="O173" s="16"/>
      <c r="P173" s="16"/>
      <c r="Q173" s="16"/>
      <c r="R173" s="16"/>
      <c r="S173" s="16"/>
      <c r="T173" s="16"/>
      <c r="U173" s="16"/>
      <c r="V173" s="16"/>
      <c r="W173" s="79"/>
      <c r="X173" s="78"/>
      <c r="Y173" s="20"/>
      <c r="Z173" s="16"/>
      <c r="AA173" s="16"/>
      <c r="AB173" s="16"/>
      <c r="AC173" s="16"/>
      <c r="AD173" s="16"/>
      <c r="AE173" s="16"/>
      <c r="AF173" s="16"/>
      <c r="AG173" s="16"/>
      <c r="AH173" s="79"/>
      <c r="AI173" s="121"/>
    </row>
    <row r="174" spans="1:81" ht="17" outlineLevel="1" x14ac:dyDescent="0.2">
      <c r="A174" s="20"/>
      <c r="B174" s="16"/>
      <c r="C174" s="20" t="s">
        <v>233</v>
      </c>
      <c r="D174" s="16"/>
      <c r="E174" s="16">
        <v>1</v>
      </c>
      <c r="F174" s="16"/>
      <c r="G174" s="16"/>
      <c r="H174" s="16">
        <v>9</v>
      </c>
      <c r="I174" s="16"/>
      <c r="J174" s="16">
        <f>9*36</f>
        <v>324</v>
      </c>
      <c r="K174" s="16"/>
      <c r="L174" s="48"/>
      <c r="M174" s="78"/>
      <c r="N174" s="20"/>
      <c r="O174" s="16"/>
      <c r="P174" s="16"/>
      <c r="Q174" s="16"/>
      <c r="R174" s="16"/>
      <c r="S174" s="16"/>
      <c r="T174" s="16"/>
      <c r="U174" s="16"/>
      <c r="V174" s="16"/>
      <c r="W174" s="79"/>
      <c r="X174" s="78"/>
      <c r="Y174" s="20"/>
      <c r="Z174" s="16"/>
      <c r="AA174" s="16"/>
      <c r="AB174" s="16"/>
      <c r="AC174" s="16"/>
      <c r="AD174" s="16"/>
      <c r="AE174" s="16"/>
      <c r="AF174" s="16"/>
      <c r="AG174" s="16"/>
      <c r="AH174" s="79"/>
      <c r="AI174" s="121"/>
    </row>
    <row r="175" spans="1:81" ht="17" outlineLevel="1" x14ac:dyDescent="0.2">
      <c r="A175" s="20"/>
      <c r="B175" s="16"/>
      <c r="C175" s="20" t="s">
        <v>234</v>
      </c>
      <c r="D175" s="16"/>
      <c r="E175" s="16">
        <v>1</v>
      </c>
      <c r="F175" s="16"/>
      <c r="G175" s="16"/>
      <c r="H175" s="16">
        <v>9</v>
      </c>
      <c r="I175" s="16"/>
      <c r="J175" s="16">
        <f t="shared" ref="J175" si="177">9*36</f>
        <v>324</v>
      </c>
      <c r="K175" s="16"/>
      <c r="L175" s="48"/>
      <c r="M175" s="78"/>
      <c r="N175" s="20"/>
      <c r="O175" s="16"/>
      <c r="P175" s="16"/>
      <c r="Q175" s="16"/>
      <c r="R175" s="16"/>
      <c r="S175" s="16"/>
      <c r="T175" s="16"/>
      <c r="U175" s="16"/>
      <c r="V175" s="16"/>
      <c r="W175" s="79"/>
      <c r="X175" s="78"/>
      <c r="Y175" s="20"/>
      <c r="Z175" s="16"/>
      <c r="AA175" s="16"/>
      <c r="AB175" s="16"/>
      <c r="AC175" s="16"/>
      <c r="AD175" s="16"/>
      <c r="AE175" s="16"/>
      <c r="AF175" s="16"/>
      <c r="AG175" s="16"/>
      <c r="AH175" s="79"/>
      <c r="AI175" s="121"/>
    </row>
    <row r="176" spans="1:81" ht="17" outlineLevel="1" x14ac:dyDescent="0.2">
      <c r="A176" s="20"/>
      <c r="B176" s="16"/>
      <c r="C176" s="20" t="s">
        <v>423</v>
      </c>
      <c r="D176" s="16"/>
      <c r="E176" s="16">
        <v>1</v>
      </c>
      <c r="F176" s="16"/>
      <c r="G176" s="16"/>
      <c r="H176" s="16">
        <v>13</v>
      </c>
      <c r="I176" s="16"/>
      <c r="J176" s="16">
        <f>13*36</f>
        <v>468</v>
      </c>
      <c r="K176" s="16"/>
      <c r="L176" s="48"/>
      <c r="M176" s="78"/>
      <c r="N176" s="20"/>
      <c r="O176" s="16"/>
      <c r="P176" s="16"/>
      <c r="Q176" s="16"/>
      <c r="R176" s="16"/>
      <c r="S176" s="16"/>
      <c r="T176" s="16"/>
      <c r="U176" s="16"/>
      <c r="V176" s="16"/>
      <c r="W176" s="79"/>
      <c r="X176" s="78"/>
      <c r="Y176" s="20"/>
      <c r="Z176" s="16"/>
      <c r="AA176" s="16"/>
      <c r="AB176" s="16"/>
      <c r="AC176" s="16"/>
      <c r="AD176" s="16"/>
      <c r="AE176" s="16"/>
      <c r="AF176" s="16"/>
      <c r="AG176" s="16"/>
      <c r="AH176" s="79"/>
      <c r="AI176" s="121"/>
    </row>
    <row r="177" spans="1:81" ht="17" outlineLevel="1" x14ac:dyDescent="0.2">
      <c r="A177" s="20"/>
      <c r="B177" s="16"/>
      <c r="C177" s="20" t="s">
        <v>424</v>
      </c>
      <c r="D177" s="16"/>
      <c r="E177" s="16">
        <v>1</v>
      </c>
      <c r="F177" s="16"/>
      <c r="G177" s="16"/>
      <c r="H177" s="16">
        <v>10</v>
      </c>
      <c r="I177" s="16"/>
      <c r="J177" s="16">
        <f>10*36</f>
        <v>360</v>
      </c>
      <c r="K177" s="16"/>
      <c r="L177" s="48"/>
      <c r="M177" s="78"/>
      <c r="N177" s="20"/>
      <c r="O177" s="16"/>
      <c r="P177" s="16"/>
      <c r="Q177" s="16"/>
      <c r="R177" s="16"/>
      <c r="S177" s="16"/>
      <c r="T177" s="16"/>
      <c r="U177" s="16"/>
      <c r="V177" s="16"/>
      <c r="W177" s="79"/>
      <c r="X177" s="78"/>
      <c r="Y177" s="20"/>
      <c r="Z177" s="16"/>
      <c r="AA177" s="16"/>
      <c r="AB177" s="16"/>
      <c r="AC177" s="16"/>
      <c r="AD177" s="16"/>
      <c r="AE177" s="16"/>
      <c r="AF177" s="16"/>
      <c r="AG177" s="16"/>
      <c r="AH177" s="79"/>
      <c r="AI177" s="121"/>
    </row>
    <row r="178" spans="1:81" ht="17" outlineLevel="1" x14ac:dyDescent="0.2">
      <c r="A178" s="20"/>
      <c r="B178" s="16"/>
      <c r="C178" s="20" t="s">
        <v>425</v>
      </c>
      <c r="D178" s="16"/>
      <c r="E178" s="16">
        <v>1</v>
      </c>
      <c r="F178" s="16"/>
      <c r="G178" s="16"/>
      <c r="H178" s="16">
        <v>5</v>
      </c>
      <c r="I178" s="16"/>
      <c r="J178" s="16">
        <v>40</v>
      </c>
      <c r="K178" s="16"/>
      <c r="L178" s="48"/>
      <c r="M178" s="78"/>
      <c r="N178" s="20"/>
      <c r="O178" s="16"/>
      <c r="P178" s="16"/>
      <c r="Q178" s="16"/>
      <c r="R178" s="16"/>
      <c r="S178" s="16"/>
      <c r="T178" s="16"/>
      <c r="U178" s="16"/>
      <c r="V178" s="16"/>
      <c r="W178" s="79"/>
      <c r="X178" s="78"/>
      <c r="Y178" s="20"/>
      <c r="Z178" s="16"/>
      <c r="AA178" s="16"/>
      <c r="AB178" s="16"/>
      <c r="AC178" s="16"/>
      <c r="AD178" s="16"/>
      <c r="AE178" s="16"/>
      <c r="AF178" s="16"/>
      <c r="AG178" s="16"/>
      <c r="AH178" s="79"/>
      <c r="AI178" s="121"/>
    </row>
    <row r="179" spans="1:81" ht="17" outlineLevel="1" x14ac:dyDescent="0.2">
      <c r="A179" s="20"/>
      <c r="B179" s="16"/>
      <c r="C179" s="20" t="s">
        <v>426</v>
      </c>
      <c r="D179" s="16"/>
      <c r="E179" s="16">
        <v>1</v>
      </c>
      <c r="F179" s="16"/>
      <c r="G179" s="16"/>
      <c r="H179" s="16">
        <v>17</v>
      </c>
      <c r="I179" s="16"/>
      <c r="J179" s="16">
        <v>30</v>
      </c>
      <c r="K179" s="16"/>
      <c r="L179" s="48"/>
      <c r="M179" s="78"/>
      <c r="N179" s="20"/>
      <c r="O179" s="16"/>
      <c r="P179" s="16"/>
      <c r="Q179" s="16"/>
      <c r="R179" s="16"/>
      <c r="S179" s="16"/>
      <c r="T179" s="16"/>
      <c r="U179" s="16"/>
      <c r="V179" s="16"/>
      <c r="W179" s="79"/>
      <c r="X179" s="78"/>
      <c r="Y179" s="20"/>
      <c r="Z179" s="16"/>
      <c r="AA179" s="16"/>
      <c r="AB179" s="16"/>
      <c r="AC179" s="16"/>
      <c r="AD179" s="16"/>
      <c r="AE179" s="16"/>
      <c r="AF179" s="16"/>
      <c r="AG179" s="16"/>
      <c r="AH179" s="79"/>
      <c r="AI179" s="121"/>
    </row>
    <row r="180" spans="1:81" ht="17" outlineLevel="1" x14ac:dyDescent="0.2">
      <c r="A180" s="20"/>
      <c r="B180" s="16"/>
      <c r="C180" s="20" t="s">
        <v>427</v>
      </c>
      <c r="D180" s="16"/>
      <c r="E180" s="16">
        <v>7</v>
      </c>
      <c r="F180" s="16"/>
      <c r="G180" s="16"/>
      <c r="H180" s="16">
        <v>50</v>
      </c>
      <c r="I180" s="16"/>
      <c r="J180" s="16">
        <v>0</v>
      </c>
      <c r="K180" s="16"/>
      <c r="L180" s="48"/>
      <c r="M180" s="78"/>
      <c r="N180" s="20"/>
      <c r="O180" s="16"/>
      <c r="P180" s="16"/>
      <c r="Q180" s="16"/>
      <c r="R180" s="16"/>
      <c r="S180" s="16"/>
      <c r="T180" s="16"/>
      <c r="U180" s="16"/>
      <c r="V180" s="16"/>
      <c r="W180" s="79"/>
      <c r="X180" s="78"/>
      <c r="Y180" s="20"/>
      <c r="Z180" s="16"/>
      <c r="AA180" s="16"/>
      <c r="AB180" s="16"/>
      <c r="AC180" s="16"/>
      <c r="AD180" s="16"/>
      <c r="AE180" s="16"/>
      <c r="AF180" s="16"/>
      <c r="AG180" s="16"/>
      <c r="AH180" s="79"/>
      <c r="AI180" s="121"/>
    </row>
    <row r="181" spans="1:81" ht="17" outlineLevel="1" x14ac:dyDescent="0.2">
      <c r="A181" s="20"/>
      <c r="B181" s="16"/>
      <c r="C181" s="20" t="s">
        <v>428</v>
      </c>
      <c r="D181" s="16"/>
      <c r="E181" s="16">
        <v>1</v>
      </c>
      <c r="F181" s="16"/>
      <c r="G181" s="16"/>
      <c r="H181" s="16">
        <v>1</v>
      </c>
      <c r="I181" s="16"/>
      <c r="J181" s="16">
        <v>36</v>
      </c>
      <c r="K181" s="16"/>
      <c r="L181" s="48">
        <v>120</v>
      </c>
      <c r="M181" s="78"/>
      <c r="N181" s="20"/>
      <c r="O181" s="16"/>
      <c r="P181" s="16"/>
      <c r="Q181" s="16"/>
      <c r="R181" s="16"/>
      <c r="S181" s="16"/>
      <c r="T181" s="16"/>
      <c r="U181" s="16"/>
      <c r="V181" s="16"/>
      <c r="W181" s="79"/>
      <c r="X181" s="78"/>
      <c r="Y181" s="20"/>
      <c r="Z181" s="16"/>
      <c r="AA181" s="16"/>
      <c r="AB181" s="16"/>
      <c r="AC181" s="16"/>
      <c r="AD181" s="16"/>
      <c r="AE181" s="16"/>
      <c r="AF181" s="16"/>
      <c r="AG181" s="16"/>
      <c r="AH181" s="79"/>
      <c r="AI181" s="121"/>
    </row>
    <row r="182" spans="1:81" ht="17" outlineLevel="1" x14ac:dyDescent="0.2">
      <c r="A182" s="20"/>
      <c r="B182" s="16"/>
      <c r="C182" s="20" t="s">
        <v>429</v>
      </c>
      <c r="D182" s="16"/>
      <c r="E182" s="16">
        <v>1</v>
      </c>
      <c r="F182" s="16"/>
      <c r="G182" s="16"/>
      <c r="H182" s="16">
        <v>1</v>
      </c>
      <c r="I182" s="16"/>
      <c r="J182" s="16">
        <v>0</v>
      </c>
      <c r="K182" s="16"/>
      <c r="L182" s="48"/>
      <c r="M182" s="78"/>
      <c r="N182" s="20"/>
      <c r="O182" s="16"/>
      <c r="P182" s="16"/>
      <c r="Q182" s="16"/>
      <c r="R182" s="16"/>
      <c r="S182" s="16"/>
      <c r="T182" s="16"/>
      <c r="U182" s="16"/>
      <c r="V182" s="16"/>
      <c r="W182" s="79"/>
      <c r="X182" s="78"/>
      <c r="Y182" s="20"/>
      <c r="Z182" s="16"/>
      <c r="AA182" s="16"/>
      <c r="AB182" s="16"/>
      <c r="AC182" s="16"/>
      <c r="AD182" s="16"/>
      <c r="AE182" s="16"/>
      <c r="AF182" s="16"/>
      <c r="AG182" s="16"/>
      <c r="AH182" s="79"/>
      <c r="AI182" s="121"/>
    </row>
    <row r="183" spans="1:81" ht="17" outlineLevel="1" x14ac:dyDescent="0.2">
      <c r="A183" s="20"/>
      <c r="B183" s="16"/>
      <c r="C183" s="20" t="s">
        <v>430</v>
      </c>
      <c r="D183" s="16"/>
      <c r="E183" s="16">
        <v>1</v>
      </c>
      <c r="F183" s="16"/>
      <c r="G183" s="16"/>
      <c r="H183" s="16">
        <v>1</v>
      </c>
      <c r="I183" s="16"/>
      <c r="J183" s="16">
        <v>0</v>
      </c>
      <c r="K183" s="16"/>
      <c r="L183" s="48"/>
      <c r="M183" s="78"/>
      <c r="N183" s="20"/>
      <c r="O183" s="16"/>
      <c r="P183" s="16"/>
      <c r="Q183" s="16"/>
      <c r="R183" s="16"/>
      <c r="S183" s="16"/>
      <c r="T183" s="16"/>
      <c r="U183" s="16"/>
      <c r="V183" s="16"/>
      <c r="W183" s="79"/>
      <c r="X183" s="78"/>
      <c r="Y183" s="20"/>
      <c r="Z183" s="16"/>
      <c r="AA183" s="16"/>
      <c r="AB183" s="16"/>
      <c r="AC183" s="16"/>
      <c r="AD183" s="16"/>
      <c r="AE183" s="16"/>
      <c r="AF183" s="16"/>
      <c r="AG183" s="16"/>
      <c r="AH183" s="79"/>
      <c r="AI183" s="121"/>
    </row>
    <row r="184" spans="1:81" ht="17" outlineLevel="1" x14ac:dyDescent="0.2">
      <c r="A184" s="20"/>
      <c r="B184" s="16"/>
      <c r="C184" s="20" t="s">
        <v>431</v>
      </c>
      <c r="D184" s="16"/>
      <c r="E184" s="16">
        <v>1</v>
      </c>
      <c r="F184" s="16"/>
      <c r="G184" s="16"/>
      <c r="H184" s="16">
        <v>20</v>
      </c>
      <c r="I184" s="16"/>
      <c r="J184" s="16">
        <v>0</v>
      </c>
      <c r="K184" s="16"/>
      <c r="L184" s="48"/>
      <c r="M184" s="78"/>
      <c r="N184" s="20"/>
      <c r="O184" s="16"/>
      <c r="P184" s="16"/>
      <c r="Q184" s="16"/>
      <c r="R184" s="16"/>
      <c r="S184" s="16"/>
      <c r="T184" s="16"/>
      <c r="U184" s="16"/>
      <c r="V184" s="16"/>
      <c r="W184" s="79"/>
      <c r="X184" s="78"/>
      <c r="Y184" s="20"/>
      <c r="Z184" s="16"/>
      <c r="AA184" s="16"/>
      <c r="AB184" s="16"/>
      <c r="AC184" s="16"/>
      <c r="AD184" s="16"/>
      <c r="AE184" s="16"/>
      <c r="AF184" s="16"/>
      <c r="AG184" s="16"/>
      <c r="AH184" s="79"/>
      <c r="AI184" s="121"/>
    </row>
    <row r="185" spans="1:81" ht="17" outlineLevel="1" x14ac:dyDescent="0.2">
      <c r="A185" s="20"/>
      <c r="B185" s="16"/>
      <c r="C185" s="20" t="s">
        <v>432</v>
      </c>
      <c r="D185" s="16"/>
      <c r="E185" s="16">
        <v>1</v>
      </c>
      <c r="F185" s="16"/>
      <c r="G185" s="16"/>
      <c r="H185" s="16">
        <v>8</v>
      </c>
      <c r="I185" s="16"/>
      <c r="J185" s="16">
        <v>0</v>
      </c>
      <c r="K185" s="16"/>
      <c r="L185" s="48"/>
      <c r="M185" s="78"/>
      <c r="N185" s="20"/>
      <c r="O185" s="16"/>
      <c r="P185" s="16"/>
      <c r="Q185" s="16"/>
      <c r="R185" s="16"/>
      <c r="S185" s="16"/>
      <c r="T185" s="16"/>
      <c r="U185" s="16"/>
      <c r="V185" s="16"/>
      <c r="W185" s="79"/>
      <c r="X185" s="78"/>
      <c r="Y185" s="20"/>
      <c r="Z185" s="16"/>
      <c r="AA185" s="16"/>
      <c r="AB185" s="16"/>
      <c r="AC185" s="16"/>
      <c r="AD185" s="16"/>
      <c r="AE185" s="16"/>
      <c r="AF185" s="16"/>
      <c r="AG185" s="16"/>
      <c r="AH185" s="79"/>
      <c r="AI185" s="121"/>
    </row>
    <row r="186" spans="1:81" ht="17" outlineLevel="1" x14ac:dyDescent="0.2">
      <c r="A186" s="20"/>
      <c r="B186" s="16"/>
      <c r="C186" s="20" t="s">
        <v>433</v>
      </c>
      <c r="D186" s="16"/>
      <c r="E186" s="16">
        <v>1</v>
      </c>
      <c r="F186" s="16"/>
      <c r="G186" s="16"/>
      <c r="H186" s="16">
        <v>7</v>
      </c>
      <c r="I186" s="16"/>
      <c r="J186" s="16">
        <v>0</v>
      </c>
      <c r="K186" s="16"/>
      <c r="L186" s="48"/>
      <c r="M186" s="78"/>
      <c r="N186" s="20"/>
      <c r="O186" s="16"/>
      <c r="P186" s="16"/>
      <c r="Q186" s="16"/>
      <c r="R186" s="16"/>
      <c r="S186" s="16"/>
      <c r="T186" s="16"/>
      <c r="U186" s="16"/>
      <c r="V186" s="16"/>
      <c r="W186" s="79"/>
      <c r="X186" s="78"/>
      <c r="Y186" s="20"/>
      <c r="Z186" s="16"/>
      <c r="AA186" s="16"/>
      <c r="AB186" s="16"/>
      <c r="AC186" s="16"/>
      <c r="AD186" s="16"/>
      <c r="AE186" s="16"/>
      <c r="AF186" s="16"/>
      <c r="AG186" s="16"/>
      <c r="AH186" s="79"/>
      <c r="AI186" s="121"/>
    </row>
    <row r="187" spans="1:81" ht="47" customHeight="1" outlineLevel="1" x14ac:dyDescent="0.2">
      <c r="A187" s="20"/>
      <c r="B187" s="16"/>
      <c r="C187" s="20" t="s">
        <v>434</v>
      </c>
      <c r="D187" s="16"/>
      <c r="E187" s="16">
        <v>1</v>
      </c>
      <c r="F187" s="16" t="s">
        <v>70</v>
      </c>
      <c r="G187" s="16"/>
      <c r="H187" s="16">
        <v>4</v>
      </c>
      <c r="I187" s="16"/>
      <c r="J187" s="16">
        <v>36</v>
      </c>
      <c r="K187" s="16"/>
      <c r="L187" s="48"/>
      <c r="M187" s="78"/>
      <c r="N187" s="20"/>
      <c r="O187" s="16"/>
      <c r="P187" s="16"/>
      <c r="Q187" s="16"/>
      <c r="R187" s="16"/>
      <c r="S187" s="16"/>
      <c r="T187" s="16"/>
      <c r="U187" s="16"/>
      <c r="V187" s="16"/>
      <c r="W187" s="79"/>
      <c r="X187" s="78"/>
      <c r="Y187" s="20"/>
      <c r="Z187" s="16"/>
      <c r="AA187" s="16"/>
      <c r="AB187" s="16"/>
      <c r="AC187" s="16"/>
      <c r="AD187" s="16"/>
      <c r="AE187" s="16"/>
      <c r="AF187" s="16"/>
      <c r="AG187" s="16"/>
      <c r="AH187" s="79"/>
      <c r="AI187" s="121"/>
    </row>
    <row r="188" spans="1:81" ht="17" outlineLevel="1" thickBot="1" x14ac:dyDescent="0.25">
      <c r="A188" s="21"/>
      <c r="B188" s="6"/>
      <c r="C188" s="21"/>
      <c r="D188" s="6"/>
      <c r="E188" s="6"/>
      <c r="F188" s="6"/>
      <c r="G188" s="6"/>
      <c r="H188" s="6"/>
      <c r="I188" s="6"/>
      <c r="J188" s="6"/>
      <c r="K188" s="6"/>
      <c r="L188" s="49"/>
      <c r="M188" s="80"/>
      <c r="N188" s="21"/>
      <c r="O188" s="6"/>
      <c r="P188" s="6"/>
      <c r="Q188" s="6"/>
      <c r="R188" s="6"/>
      <c r="S188" s="6"/>
      <c r="T188" s="6"/>
      <c r="U188" s="6"/>
      <c r="V188" s="6"/>
      <c r="W188" s="81"/>
      <c r="X188" s="80"/>
      <c r="Y188" s="21"/>
      <c r="Z188" s="6"/>
      <c r="AA188" s="6"/>
      <c r="AB188" s="6"/>
      <c r="AC188" s="6"/>
      <c r="AD188" s="6"/>
      <c r="AE188" s="6"/>
      <c r="AF188" s="6"/>
      <c r="AG188" s="6"/>
      <c r="AH188" s="81"/>
      <c r="AI188" s="121"/>
      <c r="AJ188" s="35" t="str">
        <f t="shared" ref="AJ188:AJ236" si="178">IF(RIGHT(F188,2)="A3",VALUE(LEFT(F188,2)),"")</f>
        <v/>
      </c>
      <c r="AK188" s="35" t="str">
        <f t="shared" ref="AK188:AK236" si="179">IF(RIGHT(G188,2)="A3",VALUE(LEFT(G188,2)),"")</f>
        <v/>
      </c>
      <c r="AL188" s="35" t="str">
        <f t="shared" ref="AL188:AL236" si="180">IF(RIGHT(H188,2)="A3",VALUE(LEFT(H188,2)),"")</f>
        <v/>
      </c>
      <c r="AM188" s="35" t="str">
        <f t="shared" ref="AM188:AM236" si="181">IF(RIGHT(I188,2)="A3",VALUE(LEFT(I188,2)),"")</f>
        <v/>
      </c>
      <c r="AN188" s="35" t="str">
        <f t="shared" ref="AN188:AN236" si="182">IF(RIGHT(J188,2)="A4",LEFT(J188,2),"")</f>
        <v/>
      </c>
      <c r="AO188" s="35" t="str">
        <f t="shared" ref="AO188:AO218" si="183">IF(RIGHT(F188,2)="A4",VALUE(LEFT(F188,2)),"")</f>
        <v/>
      </c>
      <c r="AP188" s="35" t="str">
        <f t="shared" ref="AP188:AP218" si="184">IF(RIGHT(G188,2)="A4",VALUE(LEFT(G188,2)),"")</f>
        <v/>
      </c>
      <c r="AQ188" s="35" t="str">
        <f t="shared" ref="AQ188:AQ218" si="185">IF(RIGHT(H188,2)="A4",VALUE(LEFT(H188,2)),"")</f>
        <v/>
      </c>
      <c r="AR188" s="35" t="str">
        <f t="shared" ref="AR188:AR218" si="186">IF(RIGHT(I188,2)="A4",VALUE(LEFT(I188,2)),"")</f>
        <v/>
      </c>
      <c r="AS188" s="35" t="str">
        <f t="shared" si="146"/>
        <v/>
      </c>
      <c r="AT188" s="35" t="str">
        <f t="shared" ref="AT188:AT236" si="187">IF(RIGHT(F188,2)="A5",VALUE(LEFT(F188,2)),"")</f>
        <v/>
      </c>
      <c r="AU188" s="35" t="str">
        <f t="shared" si="147"/>
        <v/>
      </c>
      <c r="AV188" s="35" t="str">
        <f t="shared" si="148"/>
        <v/>
      </c>
      <c r="AW188" s="35" t="str">
        <f t="shared" si="149"/>
        <v/>
      </c>
      <c r="AZ188" s="35" t="str">
        <f t="shared" si="150"/>
        <v/>
      </c>
      <c r="BA188" s="35" t="str">
        <f t="shared" si="151"/>
        <v/>
      </c>
      <c r="BB188" s="35" t="str">
        <f t="shared" si="152"/>
        <v/>
      </c>
      <c r="BC188" s="35" t="str">
        <f t="shared" si="153"/>
        <v/>
      </c>
      <c r="BD188" s="35" t="str">
        <f t="shared" si="154"/>
        <v/>
      </c>
      <c r="BE188" s="35" t="str">
        <f t="shared" si="155"/>
        <v/>
      </c>
      <c r="BF188" s="35" t="str">
        <f t="shared" si="156"/>
        <v/>
      </c>
      <c r="BG188" s="35" t="str">
        <f t="shared" si="157"/>
        <v/>
      </c>
      <c r="BH188" s="35" t="str">
        <f t="shared" si="158"/>
        <v/>
      </c>
      <c r="BI188" s="35" t="str">
        <f t="shared" si="159"/>
        <v/>
      </c>
      <c r="BJ188" s="35" t="str">
        <f t="shared" si="160"/>
        <v/>
      </c>
      <c r="BK188" s="35" t="str">
        <f t="shared" si="161"/>
        <v/>
      </c>
      <c r="BL188" s="35" t="str">
        <f t="shared" si="162"/>
        <v/>
      </c>
      <c r="BM188" s="35" t="str">
        <f t="shared" si="163"/>
        <v/>
      </c>
      <c r="BP188" s="35" t="str">
        <f t="shared" ref="BP188:BP218" si="188">IF(RIGHT(AB188,2)="A3",VALUE(LEFT(AB188,2)),"")</f>
        <v/>
      </c>
      <c r="BQ188" s="35" t="str">
        <f t="shared" si="164"/>
        <v/>
      </c>
      <c r="BR188" s="35" t="str">
        <f t="shared" si="165"/>
        <v/>
      </c>
      <c r="BS188" s="35" t="str">
        <f t="shared" si="166"/>
        <v/>
      </c>
      <c r="BT188" s="35" t="str">
        <f t="shared" si="167"/>
        <v/>
      </c>
      <c r="BU188" s="35" t="str">
        <f t="shared" ref="BU188:BU218" si="189">IF(RIGHT(AB188,2)="A4",VALUE(LEFT(AB188,2)),"")</f>
        <v/>
      </c>
      <c r="BV188" s="35" t="str">
        <f t="shared" si="168"/>
        <v/>
      </c>
      <c r="BW188" s="35" t="str">
        <f t="shared" si="169"/>
        <v/>
      </c>
      <c r="BX188" s="35" t="str">
        <f t="shared" si="170"/>
        <v/>
      </c>
      <c r="BY188" s="35" t="str">
        <f t="shared" si="171"/>
        <v/>
      </c>
      <c r="BZ188" s="35" t="str">
        <f t="shared" ref="BZ188:BZ218" si="190">IF(RIGHT(AB188,2)="A5",VALUE(LEFT(AB188,2)),"")</f>
        <v/>
      </c>
      <c r="CA188" s="35" t="str">
        <f t="shared" si="172"/>
        <v/>
      </c>
      <c r="CB188" s="35" t="str">
        <f t="shared" si="173"/>
        <v/>
      </c>
      <c r="CC188" s="35" t="str">
        <f t="shared" si="174"/>
        <v/>
      </c>
    </row>
    <row r="189" spans="1:81" ht="17" x14ac:dyDescent="0.2">
      <c r="A189" s="23" t="s">
        <v>60</v>
      </c>
      <c r="B189" s="7" t="s">
        <v>222</v>
      </c>
      <c r="C189" s="23"/>
      <c r="D189" s="7"/>
      <c r="E189" s="7"/>
      <c r="F189" s="7"/>
      <c r="G189" s="7"/>
      <c r="H189" s="7"/>
      <c r="I189" s="7"/>
      <c r="J189" s="7"/>
      <c r="K189" s="7"/>
      <c r="L189" s="51"/>
      <c r="M189" s="82" t="s">
        <v>253</v>
      </c>
      <c r="N189" s="23"/>
      <c r="O189" s="7"/>
      <c r="P189" s="7"/>
      <c r="Q189" s="7"/>
      <c r="R189" s="7"/>
      <c r="S189" s="7"/>
      <c r="T189" s="7"/>
      <c r="U189" s="7"/>
      <c r="V189" s="7"/>
      <c r="W189" s="83"/>
      <c r="X189" s="62" t="s">
        <v>255</v>
      </c>
      <c r="Y189" s="23"/>
      <c r="Z189" s="7"/>
      <c r="AA189" s="7"/>
      <c r="AB189" s="7"/>
      <c r="AC189" s="7"/>
      <c r="AD189" s="7"/>
      <c r="AE189" s="7"/>
      <c r="AF189" s="7"/>
      <c r="AG189" s="7"/>
      <c r="AH189" s="7"/>
      <c r="AJ189" s="35" t="str">
        <f t="shared" si="178"/>
        <v/>
      </c>
      <c r="AK189" s="35" t="str">
        <f t="shared" si="179"/>
        <v/>
      </c>
      <c r="AL189" s="35" t="str">
        <f t="shared" si="180"/>
        <v/>
      </c>
      <c r="AM189" s="35" t="str">
        <f t="shared" si="181"/>
        <v/>
      </c>
      <c r="AN189" s="35" t="str">
        <f t="shared" si="182"/>
        <v/>
      </c>
      <c r="AO189" s="35" t="str">
        <f t="shared" si="183"/>
        <v/>
      </c>
      <c r="AP189" s="35" t="str">
        <f t="shared" si="184"/>
        <v/>
      </c>
      <c r="AQ189" s="35" t="str">
        <f t="shared" si="185"/>
        <v/>
      </c>
      <c r="AR189" s="35" t="str">
        <f t="shared" si="186"/>
        <v/>
      </c>
      <c r="AS189" s="35" t="str">
        <f t="shared" si="146"/>
        <v/>
      </c>
      <c r="AT189" s="35" t="str">
        <f t="shared" si="187"/>
        <v/>
      </c>
      <c r="AU189" s="35" t="str">
        <f t="shared" si="147"/>
        <v/>
      </c>
      <c r="AV189" s="35" t="str">
        <f t="shared" si="148"/>
        <v/>
      </c>
      <c r="AW189" s="35" t="str">
        <f t="shared" si="149"/>
        <v/>
      </c>
      <c r="AZ189" s="35" t="str">
        <f t="shared" si="150"/>
        <v/>
      </c>
      <c r="BA189" s="35" t="str">
        <f t="shared" si="151"/>
        <v/>
      </c>
      <c r="BB189" s="35" t="str">
        <f t="shared" si="152"/>
        <v/>
      </c>
      <c r="BC189" s="35" t="str">
        <f t="shared" si="153"/>
        <v/>
      </c>
      <c r="BD189" s="35" t="str">
        <f t="shared" si="154"/>
        <v/>
      </c>
      <c r="BE189" s="35" t="str">
        <f t="shared" si="155"/>
        <v/>
      </c>
      <c r="BF189" s="35" t="str">
        <f t="shared" si="156"/>
        <v/>
      </c>
      <c r="BG189" s="35" t="str">
        <f t="shared" si="157"/>
        <v/>
      </c>
      <c r="BH189" s="35" t="str">
        <f t="shared" si="158"/>
        <v/>
      </c>
      <c r="BI189" s="35" t="str">
        <f t="shared" si="159"/>
        <v/>
      </c>
      <c r="BJ189" s="35" t="str">
        <f t="shared" si="160"/>
        <v/>
      </c>
      <c r="BK189" s="35" t="str">
        <f t="shared" si="161"/>
        <v/>
      </c>
      <c r="BL189" s="35" t="str">
        <f t="shared" si="162"/>
        <v/>
      </c>
      <c r="BM189" s="35" t="str">
        <f t="shared" si="163"/>
        <v/>
      </c>
      <c r="BP189" s="35" t="str">
        <f t="shared" si="188"/>
        <v/>
      </c>
      <c r="BQ189" s="35" t="str">
        <f t="shared" si="164"/>
        <v/>
      </c>
      <c r="BR189" s="35" t="str">
        <f t="shared" si="165"/>
        <v/>
      </c>
      <c r="BS189" s="35" t="str">
        <f t="shared" si="166"/>
        <v/>
      </c>
      <c r="BT189" s="35" t="str">
        <f t="shared" si="167"/>
        <v/>
      </c>
      <c r="BU189" s="35" t="str">
        <f t="shared" si="189"/>
        <v/>
      </c>
      <c r="BV189" s="35" t="str">
        <f t="shared" si="168"/>
        <v/>
      </c>
      <c r="BW189" s="35" t="str">
        <f t="shared" si="169"/>
        <v/>
      </c>
      <c r="BX189" s="35" t="str">
        <f t="shared" si="170"/>
        <v/>
      </c>
      <c r="BY189" s="35" t="str">
        <f t="shared" si="171"/>
        <v/>
      </c>
      <c r="BZ189" s="35" t="str">
        <f t="shared" si="190"/>
        <v/>
      </c>
      <c r="CA189" s="35" t="str">
        <f t="shared" si="172"/>
        <v/>
      </c>
      <c r="CB189" s="35" t="str">
        <f t="shared" si="173"/>
        <v/>
      </c>
      <c r="CC189" s="35" t="str">
        <f t="shared" si="174"/>
        <v/>
      </c>
    </row>
    <row r="190" spans="1:81" s="142" customFormat="1" ht="18" x14ac:dyDescent="0.2">
      <c r="A190" s="136" t="s">
        <v>169</v>
      </c>
      <c r="B190" s="137" t="s">
        <v>252</v>
      </c>
      <c r="C190" s="137" t="s">
        <v>5</v>
      </c>
      <c r="D190" s="137"/>
      <c r="E190" s="137"/>
      <c r="F190" s="137"/>
      <c r="G190" s="137"/>
      <c r="H190" s="137"/>
      <c r="I190" s="137"/>
      <c r="J190" s="137"/>
      <c r="K190" s="137"/>
      <c r="L190" s="138"/>
      <c r="M190" s="139" t="s">
        <v>254</v>
      </c>
      <c r="N190" s="137" t="s">
        <v>6</v>
      </c>
      <c r="O190" s="137"/>
      <c r="P190" s="137"/>
      <c r="Q190" s="137"/>
      <c r="R190" s="137"/>
      <c r="S190" s="137"/>
      <c r="T190" s="137"/>
      <c r="U190" s="137"/>
      <c r="V190" s="137"/>
      <c r="W190" s="140"/>
      <c r="X190" s="141" t="s">
        <v>256</v>
      </c>
      <c r="Y190" s="137" t="s">
        <v>7</v>
      </c>
      <c r="Z190" s="137"/>
      <c r="AA190" s="137"/>
      <c r="AB190" s="137"/>
      <c r="AC190" s="137"/>
      <c r="AD190" s="137"/>
      <c r="AE190" s="137"/>
      <c r="AF190" s="137"/>
      <c r="AG190" s="137"/>
      <c r="AH190" s="137"/>
      <c r="AJ190" s="35" t="str">
        <f t="shared" si="178"/>
        <v/>
      </c>
      <c r="AK190" s="35" t="str">
        <f t="shared" si="179"/>
        <v/>
      </c>
      <c r="AL190" s="35" t="str">
        <f t="shared" si="180"/>
        <v/>
      </c>
      <c r="AM190" s="35" t="str">
        <f t="shared" si="181"/>
        <v/>
      </c>
      <c r="AN190" s="35" t="str">
        <f t="shared" si="182"/>
        <v/>
      </c>
      <c r="AO190" s="35" t="str">
        <f t="shared" si="183"/>
        <v/>
      </c>
      <c r="AP190" s="35" t="str">
        <f t="shared" si="184"/>
        <v/>
      </c>
      <c r="AQ190" s="35" t="str">
        <f t="shared" si="185"/>
        <v/>
      </c>
      <c r="AR190" s="35" t="str">
        <f t="shared" si="186"/>
        <v/>
      </c>
      <c r="AS190" s="35" t="str">
        <f t="shared" si="146"/>
        <v/>
      </c>
      <c r="AT190" s="35" t="str">
        <f t="shared" si="187"/>
        <v/>
      </c>
      <c r="AU190" s="35" t="str">
        <f t="shared" si="147"/>
        <v/>
      </c>
      <c r="AV190" s="35" t="str">
        <f t="shared" si="148"/>
        <v/>
      </c>
      <c r="AW190" s="35" t="str">
        <f t="shared" si="149"/>
        <v/>
      </c>
      <c r="AX190" s="35"/>
      <c r="AY190" s="35"/>
      <c r="AZ190" s="35" t="str">
        <f t="shared" si="150"/>
        <v/>
      </c>
      <c r="BA190" s="35" t="str">
        <f t="shared" si="151"/>
        <v/>
      </c>
      <c r="BB190" s="35" t="str">
        <f t="shared" si="152"/>
        <v/>
      </c>
      <c r="BC190" s="35" t="str">
        <f t="shared" si="153"/>
        <v/>
      </c>
      <c r="BD190" s="35" t="str">
        <f t="shared" si="154"/>
        <v/>
      </c>
      <c r="BE190" s="35" t="str">
        <f t="shared" si="155"/>
        <v/>
      </c>
      <c r="BF190" s="35" t="str">
        <f t="shared" si="156"/>
        <v/>
      </c>
      <c r="BG190" s="35" t="str">
        <f t="shared" si="157"/>
        <v/>
      </c>
      <c r="BH190" s="35" t="str">
        <f t="shared" si="158"/>
        <v/>
      </c>
      <c r="BI190" s="35" t="str">
        <f t="shared" si="159"/>
        <v/>
      </c>
      <c r="BJ190" s="35" t="str">
        <f t="shared" si="160"/>
        <v/>
      </c>
      <c r="BK190" s="35" t="str">
        <f t="shared" si="161"/>
        <v/>
      </c>
      <c r="BL190" s="35" t="str">
        <f t="shared" si="162"/>
        <v/>
      </c>
      <c r="BM190" s="35" t="str">
        <f t="shared" si="163"/>
        <v/>
      </c>
      <c r="BN190" s="35"/>
      <c r="BO190" s="35"/>
      <c r="BP190" s="35" t="str">
        <f t="shared" si="188"/>
        <v/>
      </c>
      <c r="BQ190" s="35" t="str">
        <f t="shared" si="164"/>
        <v/>
      </c>
      <c r="BR190" s="35" t="str">
        <f t="shared" si="165"/>
        <v/>
      </c>
      <c r="BS190" s="35" t="str">
        <f t="shared" si="166"/>
        <v/>
      </c>
      <c r="BT190" s="35" t="str">
        <f t="shared" si="167"/>
        <v/>
      </c>
      <c r="BU190" s="35" t="str">
        <f t="shared" si="189"/>
        <v/>
      </c>
      <c r="BV190" s="35" t="str">
        <f t="shared" si="168"/>
        <v/>
      </c>
      <c r="BW190" s="35" t="str">
        <f t="shared" si="169"/>
        <v/>
      </c>
      <c r="BX190" s="35" t="str">
        <f t="shared" si="170"/>
        <v/>
      </c>
      <c r="BY190" s="35" t="str">
        <f t="shared" si="171"/>
        <v/>
      </c>
      <c r="BZ190" s="35" t="str">
        <f t="shared" si="190"/>
        <v/>
      </c>
      <c r="CA190" s="35" t="str">
        <f t="shared" si="172"/>
        <v/>
      </c>
      <c r="CB190" s="35" t="str">
        <f t="shared" si="173"/>
        <v/>
      </c>
      <c r="CC190" s="35" t="str">
        <f t="shared" si="174"/>
        <v/>
      </c>
    </row>
    <row r="191" spans="1:81" ht="17" outlineLevel="1" x14ac:dyDescent="0.2">
      <c r="A191" s="4"/>
      <c r="B191" s="8"/>
      <c r="C191" s="4" t="s">
        <v>627</v>
      </c>
      <c r="D191" s="8"/>
      <c r="E191" s="8">
        <v>80</v>
      </c>
      <c r="F191" s="8"/>
      <c r="G191" s="8"/>
      <c r="H191" s="8"/>
      <c r="I191" s="8"/>
      <c r="J191" s="8"/>
      <c r="K191" s="8"/>
      <c r="L191" s="52"/>
      <c r="M191" s="84" t="s">
        <v>1201</v>
      </c>
      <c r="N191" s="4" t="s">
        <v>105</v>
      </c>
      <c r="O191" s="8">
        <v>1</v>
      </c>
      <c r="P191" s="8"/>
      <c r="Q191" s="8"/>
      <c r="R191" s="8"/>
      <c r="S191" s="8">
        <v>35</v>
      </c>
      <c r="T191" s="8"/>
      <c r="U191" s="8"/>
      <c r="V191" s="8"/>
      <c r="W191" s="85">
        <v>700</v>
      </c>
      <c r="X191" s="63"/>
      <c r="Y191" s="4" t="s">
        <v>58</v>
      </c>
      <c r="Z191" s="8"/>
      <c r="AA191" s="8">
        <v>80</v>
      </c>
      <c r="AB191" s="8"/>
      <c r="AC191" s="8"/>
      <c r="AD191" s="8"/>
      <c r="AE191" s="8"/>
      <c r="AF191" s="8"/>
      <c r="AG191" s="8"/>
      <c r="AH191" s="8"/>
      <c r="AJ191" s="35" t="str">
        <f t="shared" si="178"/>
        <v/>
      </c>
      <c r="AK191" s="35" t="str">
        <f t="shared" si="179"/>
        <v/>
      </c>
      <c r="AL191" s="35" t="str">
        <f t="shared" si="180"/>
        <v/>
      </c>
      <c r="AM191" s="35" t="str">
        <f t="shared" si="181"/>
        <v/>
      </c>
      <c r="AN191" s="35" t="str">
        <f t="shared" si="182"/>
        <v/>
      </c>
      <c r="AO191" s="35" t="str">
        <f t="shared" si="183"/>
        <v/>
      </c>
      <c r="AP191" s="35" t="str">
        <f t="shared" si="184"/>
        <v/>
      </c>
      <c r="AQ191" s="35" t="str">
        <f t="shared" si="185"/>
        <v/>
      </c>
      <c r="AR191" s="35" t="str">
        <f t="shared" si="186"/>
        <v/>
      </c>
      <c r="AS191" s="35" t="str">
        <f t="shared" si="146"/>
        <v/>
      </c>
      <c r="AT191" s="35" t="str">
        <f t="shared" si="187"/>
        <v/>
      </c>
      <c r="AU191" s="35" t="str">
        <f t="shared" si="147"/>
        <v/>
      </c>
      <c r="AV191" s="35" t="str">
        <f t="shared" si="148"/>
        <v/>
      </c>
      <c r="AW191" s="35" t="str">
        <f t="shared" si="149"/>
        <v/>
      </c>
      <c r="AZ191" s="35" t="str">
        <f t="shared" si="150"/>
        <v/>
      </c>
      <c r="BA191" s="35" t="str">
        <f t="shared" si="151"/>
        <v/>
      </c>
      <c r="BB191" s="35" t="str">
        <f t="shared" si="152"/>
        <v/>
      </c>
      <c r="BC191" s="35" t="str">
        <f t="shared" si="153"/>
        <v/>
      </c>
      <c r="BD191" s="35" t="str">
        <f t="shared" si="154"/>
        <v/>
      </c>
      <c r="BE191" s="35" t="str">
        <f t="shared" si="155"/>
        <v/>
      </c>
      <c r="BF191" s="35" t="str">
        <f t="shared" si="156"/>
        <v/>
      </c>
      <c r="BG191" s="35" t="str">
        <f t="shared" si="157"/>
        <v/>
      </c>
      <c r="BH191" s="35" t="str">
        <f t="shared" si="158"/>
        <v/>
      </c>
      <c r="BI191" s="35" t="str">
        <f t="shared" si="159"/>
        <v/>
      </c>
      <c r="BJ191" s="35" t="str">
        <f t="shared" si="160"/>
        <v/>
      </c>
      <c r="BK191" s="35" t="str">
        <f t="shared" si="161"/>
        <v/>
      </c>
      <c r="BL191" s="35" t="str">
        <f t="shared" si="162"/>
        <v/>
      </c>
      <c r="BM191" s="35" t="str">
        <f t="shared" si="163"/>
        <v/>
      </c>
      <c r="BP191" s="35" t="str">
        <f t="shared" si="188"/>
        <v/>
      </c>
      <c r="BQ191" s="35" t="str">
        <f t="shared" si="164"/>
        <v/>
      </c>
      <c r="BR191" s="35" t="str">
        <f t="shared" si="165"/>
        <v/>
      </c>
      <c r="BS191" s="35" t="str">
        <f t="shared" si="166"/>
        <v/>
      </c>
      <c r="BT191" s="35" t="str">
        <f t="shared" si="167"/>
        <v/>
      </c>
      <c r="BU191" s="35" t="str">
        <f t="shared" si="189"/>
        <v/>
      </c>
      <c r="BV191" s="35" t="str">
        <f t="shared" si="168"/>
        <v/>
      </c>
      <c r="BW191" s="35" t="str">
        <f t="shared" si="169"/>
        <v/>
      </c>
      <c r="BX191" s="35" t="str">
        <f t="shared" si="170"/>
        <v/>
      </c>
      <c r="BY191" s="35" t="str">
        <f t="shared" si="171"/>
        <v/>
      </c>
      <c r="BZ191" s="35" t="str">
        <f t="shared" si="190"/>
        <v/>
      </c>
      <c r="CA191" s="35" t="str">
        <f t="shared" si="172"/>
        <v/>
      </c>
      <c r="CB191" s="35" t="str">
        <f t="shared" si="173"/>
        <v/>
      </c>
      <c r="CC191" s="35" t="str">
        <f t="shared" si="174"/>
        <v/>
      </c>
    </row>
    <row r="192" spans="1:81" ht="17" outlineLevel="1" x14ac:dyDescent="0.2">
      <c r="A192" s="4"/>
      <c r="B192" s="8"/>
      <c r="C192" s="4"/>
      <c r="D192" s="8"/>
      <c r="E192" s="8"/>
      <c r="F192" s="8"/>
      <c r="G192" s="8"/>
      <c r="H192" s="8"/>
      <c r="I192" s="8"/>
      <c r="J192" s="8"/>
      <c r="K192" s="8"/>
      <c r="L192" s="52"/>
      <c r="M192" s="84"/>
      <c r="N192" s="4" t="s">
        <v>1</v>
      </c>
      <c r="O192" s="8">
        <v>1</v>
      </c>
      <c r="P192" s="8"/>
      <c r="Q192" s="8"/>
      <c r="R192" s="8"/>
      <c r="S192" s="8">
        <v>3</v>
      </c>
      <c r="T192" s="8"/>
      <c r="U192" s="8"/>
      <c r="V192" s="8"/>
      <c r="W192" s="85">
        <v>120</v>
      </c>
      <c r="X192" s="63"/>
      <c r="Y192" s="4"/>
      <c r="Z192" s="8"/>
      <c r="AA192" s="8"/>
      <c r="AB192" s="8"/>
      <c r="AC192" s="8"/>
      <c r="AD192" s="8"/>
      <c r="AE192" s="8"/>
      <c r="AF192" s="8"/>
      <c r="AG192" s="8"/>
      <c r="AH192" s="8"/>
      <c r="AJ192" s="35" t="str">
        <f t="shared" si="178"/>
        <v/>
      </c>
      <c r="AK192" s="35" t="str">
        <f t="shared" si="179"/>
        <v/>
      </c>
      <c r="AL192" s="35" t="str">
        <f t="shared" si="180"/>
        <v/>
      </c>
      <c r="AM192" s="35" t="str">
        <f t="shared" si="181"/>
        <v/>
      </c>
      <c r="AN192" s="35" t="str">
        <f t="shared" si="182"/>
        <v/>
      </c>
      <c r="AO192" s="35" t="str">
        <f t="shared" si="183"/>
        <v/>
      </c>
      <c r="AP192" s="35" t="str">
        <f t="shared" si="184"/>
        <v/>
      </c>
      <c r="AQ192" s="35" t="str">
        <f t="shared" si="185"/>
        <v/>
      </c>
      <c r="AR192" s="35" t="str">
        <f t="shared" si="186"/>
        <v/>
      </c>
      <c r="AS192" s="35" t="str">
        <f t="shared" si="146"/>
        <v/>
      </c>
      <c r="AT192" s="35" t="str">
        <f t="shared" si="187"/>
        <v/>
      </c>
      <c r="AU192" s="35" t="str">
        <f t="shared" si="147"/>
        <v/>
      </c>
      <c r="AV192" s="35" t="str">
        <f t="shared" si="148"/>
        <v/>
      </c>
      <c r="AW192" s="35" t="str">
        <f t="shared" si="149"/>
        <v/>
      </c>
      <c r="AZ192" s="35" t="str">
        <f t="shared" si="150"/>
        <v/>
      </c>
      <c r="BA192" s="35" t="str">
        <f t="shared" si="151"/>
        <v/>
      </c>
      <c r="BB192" s="35" t="str">
        <f t="shared" si="152"/>
        <v/>
      </c>
      <c r="BC192" s="35" t="str">
        <f t="shared" si="153"/>
        <v/>
      </c>
      <c r="BD192" s="35" t="str">
        <f t="shared" si="154"/>
        <v/>
      </c>
      <c r="BE192" s="35" t="str">
        <f t="shared" si="155"/>
        <v/>
      </c>
      <c r="BF192" s="35" t="str">
        <f t="shared" si="156"/>
        <v/>
      </c>
      <c r="BG192" s="35" t="str">
        <f t="shared" si="157"/>
        <v/>
      </c>
      <c r="BH192" s="35" t="str">
        <f t="shared" si="158"/>
        <v/>
      </c>
      <c r="BI192" s="35" t="str">
        <f t="shared" si="159"/>
        <v/>
      </c>
      <c r="BJ192" s="35" t="str">
        <f t="shared" si="160"/>
        <v/>
      </c>
      <c r="BK192" s="35" t="str">
        <f t="shared" si="161"/>
        <v/>
      </c>
      <c r="BL192" s="35" t="str">
        <f t="shared" si="162"/>
        <v/>
      </c>
      <c r="BM192" s="35" t="str">
        <f t="shared" si="163"/>
        <v/>
      </c>
      <c r="BP192" s="35" t="str">
        <f t="shared" si="188"/>
        <v/>
      </c>
      <c r="BQ192" s="35" t="str">
        <f t="shared" si="164"/>
        <v/>
      </c>
      <c r="BR192" s="35" t="str">
        <f t="shared" si="165"/>
        <v/>
      </c>
      <c r="BS192" s="35" t="str">
        <f t="shared" si="166"/>
        <v/>
      </c>
      <c r="BT192" s="35" t="str">
        <f t="shared" si="167"/>
        <v/>
      </c>
      <c r="BU192" s="35" t="str">
        <f t="shared" si="189"/>
        <v/>
      </c>
      <c r="BV192" s="35" t="str">
        <f t="shared" si="168"/>
        <v/>
      </c>
      <c r="BW192" s="35" t="str">
        <f t="shared" si="169"/>
        <v/>
      </c>
      <c r="BX192" s="35" t="str">
        <f t="shared" si="170"/>
        <v/>
      </c>
      <c r="BY192" s="35" t="str">
        <f t="shared" si="171"/>
        <v/>
      </c>
      <c r="BZ192" s="35" t="str">
        <f t="shared" si="190"/>
        <v/>
      </c>
      <c r="CA192" s="35" t="str">
        <f t="shared" si="172"/>
        <v/>
      </c>
      <c r="CB192" s="35" t="str">
        <f t="shared" si="173"/>
        <v/>
      </c>
      <c r="CC192" s="35" t="str">
        <f t="shared" si="174"/>
        <v/>
      </c>
    </row>
    <row r="193" spans="1:81" ht="17" outlineLevel="1" x14ac:dyDescent="0.2">
      <c r="A193" s="4"/>
      <c r="B193" s="8"/>
      <c r="C193" s="4"/>
      <c r="D193" s="8"/>
      <c r="E193" s="8"/>
      <c r="F193" s="8"/>
      <c r="G193" s="8"/>
      <c r="H193" s="8"/>
      <c r="I193" s="8"/>
      <c r="J193" s="8"/>
      <c r="K193" s="8"/>
      <c r="L193" s="52"/>
      <c r="M193" s="84"/>
      <c r="N193" s="4" t="s">
        <v>1</v>
      </c>
      <c r="O193" s="8">
        <v>1</v>
      </c>
      <c r="P193" s="8"/>
      <c r="Q193" s="8"/>
      <c r="R193" s="8" t="s">
        <v>106</v>
      </c>
      <c r="S193" s="8"/>
      <c r="T193" s="8"/>
      <c r="U193" s="8"/>
      <c r="V193" s="8"/>
      <c r="W193" s="85"/>
      <c r="X193" s="63"/>
      <c r="Y193" s="4"/>
      <c r="Z193" s="8"/>
      <c r="AA193" s="8"/>
      <c r="AB193" s="8"/>
      <c r="AC193" s="8"/>
      <c r="AD193" s="8"/>
      <c r="AE193" s="8"/>
      <c r="AF193" s="8"/>
      <c r="AG193" s="8"/>
      <c r="AH193" s="8"/>
      <c r="AJ193" s="35" t="str">
        <f t="shared" si="178"/>
        <v/>
      </c>
      <c r="AK193" s="35" t="str">
        <f t="shared" si="179"/>
        <v/>
      </c>
      <c r="AL193" s="35" t="str">
        <f t="shared" si="180"/>
        <v/>
      </c>
      <c r="AM193" s="35" t="str">
        <f t="shared" si="181"/>
        <v/>
      </c>
      <c r="AN193" s="35" t="str">
        <f t="shared" si="182"/>
        <v/>
      </c>
      <c r="AO193" s="35" t="str">
        <f t="shared" si="183"/>
        <v/>
      </c>
      <c r="AP193" s="35" t="str">
        <f t="shared" si="184"/>
        <v/>
      </c>
      <c r="AQ193" s="35" t="str">
        <f t="shared" si="185"/>
        <v/>
      </c>
      <c r="AR193" s="35" t="str">
        <f t="shared" si="186"/>
        <v/>
      </c>
      <c r="AS193" s="35" t="str">
        <f t="shared" si="146"/>
        <v/>
      </c>
      <c r="AT193" s="35" t="str">
        <f t="shared" si="187"/>
        <v/>
      </c>
      <c r="AU193" s="35" t="str">
        <f t="shared" si="147"/>
        <v/>
      </c>
      <c r="AV193" s="35" t="str">
        <f t="shared" si="148"/>
        <v/>
      </c>
      <c r="AW193" s="35" t="str">
        <f t="shared" si="149"/>
        <v/>
      </c>
      <c r="AZ193" s="35" t="str">
        <f t="shared" si="150"/>
        <v/>
      </c>
      <c r="BA193" s="35" t="str">
        <f t="shared" si="151"/>
        <v/>
      </c>
      <c r="BB193" s="35" t="str">
        <f t="shared" si="152"/>
        <v/>
      </c>
      <c r="BC193" s="35" t="str">
        <f t="shared" si="153"/>
        <v/>
      </c>
      <c r="BD193" s="35" t="str">
        <f t="shared" si="154"/>
        <v/>
      </c>
      <c r="BE193" s="35" t="str">
        <f t="shared" si="155"/>
        <v/>
      </c>
      <c r="BF193" s="35" t="str">
        <f t="shared" si="156"/>
        <v/>
      </c>
      <c r="BG193" s="35" t="str">
        <f t="shared" si="157"/>
        <v/>
      </c>
      <c r="BH193" s="35" t="str">
        <f t="shared" si="158"/>
        <v/>
      </c>
      <c r="BI193" s="35" t="str">
        <f t="shared" si="159"/>
        <v/>
      </c>
      <c r="BJ193" s="35" t="str">
        <f t="shared" si="160"/>
        <v/>
      </c>
      <c r="BK193" s="35">
        <f t="shared" si="161"/>
        <v>60</v>
      </c>
      <c r="BL193" s="35" t="str">
        <f t="shared" si="162"/>
        <v/>
      </c>
      <c r="BM193" s="35" t="str">
        <f t="shared" si="163"/>
        <v/>
      </c>
      <c r="BP193" s="35" t="str">
        <f t="shared" si="188"/>
        <v/>
      </c>
      <c r="BQ193" s="35" t="str">
        <f t="shared" si="164"/>
        <v/>
      </c>
      <c r="BR193" s="35" t="str">
        <f t="shared" si="165"/>
        <v/>
      </c>
      <c r="BS193" s="35" t="str">
        <f t="shared" si="166"/>
        <v/>
      </c>
      <c r="BT193" s="35" t="str">
        <f t="shared" si="167"/>
        <v/>
      </c>
      <c r="BU193" s="35" t="str">
        <f t="shared" si="189"/>
        <v/>
      </c>
      <c r="BV193" s="35" t="str">
        <f t="shared" si="168"/>
        <v/>
      </c>
      <c r="BW193" s="35" t="str">
        <f t="shared" si="169"/>
        <v/>
      </c>
      <c r="BX193" s="35" t="str">
        <f t="shared" si="170"/>
        <v/>
      </c>
      <c r="BY193" s="35" t="str">
        <f t="shared" si="171"/>
        <v/>
      </c>
      <c r="BZ193" s="35" t="str">
        <f t="shared" si="190"/>
        <v/>
      </c>
      <c r="CA193" s="35" t="str">
        <f t="shared" si="172"/>
        <v/>
      </c>
      <c r="CB193" s="35" t="str">
        <f t="shared" si="173"/>
        <v/>
      </c>
      <c r="CC193" s="35" t="str">
        <f t="shared" si="174"/>
        <v/>
      </c>
    </row>
    <row r="194" spans="1:81" ht="17" outlineLevel="1" x14ac:dyDescent="0.2">
      <c r="A194" s="4"/>
      <c r="B194" s="8"/>
      <c r="C194" s="4"/>
      <c r="D194" s="8"/>
      <c r="E194" s="8"/>
      <c r="F194" s="8"/>
      <c r="G194" s="8"/>
      <c r="H194" s="8"/>
      <c r="I194" s="8"/>
      <c r="J194" s="8"/>
      <c r="K194" s="8"/>
      <c r="L194" s="52"/>
      <c r="M194" s="84"/>
      <c r="N194" s="4" t="s">
        <v>107</v>
      </c>
      <c r="O194" s="8">
        <v>1</v>
      </c>
      <c r="P194" s="8"/>
      <c r="Q194" s="8" t="s">
        <v>40</v>
      </c>
      <c r="R194" s="8"/>
      <c r="S194" s="8"/>
      <c r="T194" s="8"/>
      <c r="U194" s="8"/>
      <c r="V194" s="8"/>
      <c r="W194" s="85"/>
      <c r="X194" s="63"/>
      <c r="Y194" s="4"/>
      <c r="Z194" s="8"/>
      <c r="AA194" s="8"/>
      <c r="AB194" s="8"/>
      <c r="AC194" s="8"/>
      <c r="AD194" s="8"/>
      <c r="AE194" s="8"/>
      <c r="AF194" s="8"/>
      <c r="AG194" s="8"/>
      <c r="AH194" s="8"/>
      <c r="AJ194" s="35" t="str">
        <f t="shared" si="178"/>
        <v/>
      </c>
      <c r="AK194" s="35" t="str">
        <f t="shared" si="179"/>
        <v/>
      </c>
      <c r="AL194" s="35" t="str">
        <f t="shared" si="180"/>
        <v/>
      </c>
      <c r="AM194" s="35" t="str">
        <f t="shared" si="181"/>
        <v/>
      </c>
      <c r="AN194" s="35" t="str">
        <f t="shared" si="182"/>
        <v/>
      </c>
      <c r="AO194" s="35" t="str">
        <f t="shared" si="183"/>
        <v/>
      </c>
      <c r="AP194" s="35" t="str">
        <f t="shared" si="184"/>
        <v/>
      </c>
      <c r="AQ194" s="35" t="str">
        <f t="shared" si="185"/>
        <v/>
      </c>
      <c r="AR194" s="35" t="str">
        <f t="shared" si="186"/>
        <v/>
      </c>
      <c r="AS194" s="35" t="str">
        <f t="shared" si="146"/>
        <v/>
      </c>
      <c r="AT194" s="35" t="str">
        <f t="shared" si="187"/>
        <v/>
      </c>
      <c r="AU194" s="35" t="str">
        <f t="shared" si="147"/>
        <v/>
      </c>
      <c r="AV194" s="35" t="str">
        <f t="shared" si="148"/>
        <v/>
      </c>
      <c r="AW194" s="35" t="str">
        <f t="shared" si="149"/>
        <v/>
      </c>
      <c r="AZ194" s="35" t="str">
        <f t="shared" si="150"/>
        <v/>
      </c>
      <c r="BA194" s="35" t="str">
        <f t="shared" si="151"/>
        <v/>
      </c>
      <c r="BB194" s="35" t="str">
        <f t="shared" si="152"/>
        <v/>
      </c>
      <c r="BC194" s="35" t="str">
        <f t="shared" si="153"/>
        <v/>
      </c>
      <c r="BD194" s="35" t="str">
        <f t="shared" si="154"/>
        <v/>
      </c>
      <c r="BE194" s="35">
        <f t="shared" si="155"/>
        <v>60</v>
      </c>
      <c r="BF194" s="35" t="str">
        <f t="shared" si="156"/>
        <v/>
      </c>
      <c r="BG194" s="35" t="str">
        <f t="shared" si="157"/>
        <v/>
      </c>
      <c r="BH194" s="35" t="str">
        <f t="shared" si="158"/>
        <v/>
      </c>
      <c r="BI194" s="35" t="str">
        <f t="shared" si="159"/>
        <v/>
      </c>
      <c r="BJ194" s="35" t="str">
        <f t="shared" si="160"/>
        <v/>
      </c>
      <c r="BK194" s="35" t="str">
        <f t="shared" si="161"/>
        <v/>
      </c>
      <c r="BL194" s="35" t="str">
        <f t="shared" si="162"/>
        <v/>
      </c>
      <c r="BM194" s="35" t="str">
        <f t="shared" si="163"/>
        <v/>
      </c>
      <c r="BP194" s="35" t="str">
        <f t="shared" si="188"/>
        <v/>
      </c>
      <c r="BQ194" s="35" t="str">
        <f t="shared" si="164"/>
        <v/>
      </c>
      <c r="BR194" s="35" t="str">
        <f t="shared" si="165"/>
        <v/>
      </c>
      <c r="BS194" s="35" t="str">
        <f t="shared" si="166"/>
        <v/>
      </c>
      <c r="BT194" s="35" t="str">
        <f t="shared" si="167"/>
        <v/>
      </c>
      <c r="BU194" s="35" t="str">
        <f t="shared" si="189"/>
        <v/>
      </c>
      <c r="BV194" s="35" t="str">
        <f t="shared" si="168"/>
        <v/>
      </c>
      <c r="BW194" s="35" t="str">
        <f t="shared" si="169"/>
        <v/>
      </c>
      <c r="BX194" s="35" t="str">
        <f t="shared" si="170"/>
        <v/>
      </c>
      <c r="BY194" s="35" t="str">
        <f t="shared" si="171"/>
        <v/>
      </c>
      <c r="BZ194" s="35" t="str">
        <f t="shared" si="190"/>
        <v/>
      </c>
      <c r="CA194" s="35" t="str">
        <f t="shared" si="172"/>
        <v/>
      </c>
      <c r="CB194" s="35" t="str">
        <f t="shared" si="173"/>
        <v/>
      </c>
      <c r="CC194" s="35" t="str">
        <f t="shared" si="174"/>
        <v/>
      </c>
    </row>
    <row r="195" spans="1:81" ht="17" outlineLevel="1" x14ac:dyDescent="0.2">
      <c r="A195" s="4"/>
      <c r="B195" s="8"/>
      <c r="C195" s="4"/>
      <c r="D195" s="8"/>
      <c r="E195" s="8"/>
      <c r="F195" s="8"/>
      <c r="G195" s="8"/>
      <c r="H195" s="8"/>
      <c r="I195" s="8"/>
      <c r="J195" s="8"/>
      <c r="K195" s="8"/>
      <c r="L195" s="52"/>
      <c r="M195" s="84"/>
      <c r="N195" s="4" t="s">
        <v>519</v>
      </c>
      <c r="O195" s="8">
        <v>1</v>
      </c>
      <c r="P195" s="8"/>
      <c r="Q195" s="8" t="s">
        <v>30</v>
      </c>
      <c r="R195" s="8"/>
      <c r="S195" s="8"/>
      <c r="T195" s="8"/>
      <c r="U195" s="8"/>
      <c r="V195" s="8"/>
      <c r="W195" s="85">
        <v>100</v>
      </c>
      <c r="X195" s="63"/>
      <c r="Y195" s="4"/>
      <c r="Z195" s="8"/>
      <c r="AA195" s="8"/>
      <c r="AB195" s="8"/>
      <c r="AC195" s="8"/>
      <c r="AD195" s="8"/>
      <c r="AE195" s="8"/>
      <c r="AF195" s="8"/>
      <c r="AG195" s="8"/>
      <c r="AH195" s="8"/>
      <c r="AJ195" s="35" t="str">
        <f t="shared" si="178"/>
        <v/>
      </c>
      <c r="AK195" s="35" t="str">
        <f t="shared" si="179"/>
        <v/>
      </c>
      <c r="AL195" s="35" t="str">
        <f t="shared" si="180"/>
        <v/>
      </c>
      <c r="AM195" s="35" t="str">
        <f t="shared" si="181"/>
        <v/>
      </c>
      <c r="AN195" s="35" t="str">
        <f t="shared" si="182"/>
        <v/>
      </c>
      <c r="AO195" s="35" t="str">
        <f t="shared" si="183"/>
        <v/>
      </c>
      <c r="AP195" s="35" t="str">
        <f t="shared" si="184"/>
        <v/>
      </c>
      <c r="AQ195" s="35" t="str">
        <f t="shared" si="185"/>
        <v/>
      </c>
      <c r="AR195" s="35" t="str">
        <f t="shared" si="186"/>
        <v/>
      </c>
      <c r="AS195" s="35" t="str">
        <f t="shared" si="146"/>
        <v/>
      </c>
      <c r="AT195" s="35" t="str">
        <f t="shared" si="187"/>
        <v/>
      </c>
      <c r="AU195" s="35" t="str">
        <f t="shared" si="147"/>
        <v/>
      </c>
      <c r="AV195" s="35" t="str">
        <f t="shared" si="148"/>
        <v/>
      </c>
      <c r="AW195" s="35" t="str">
        <f t="shared" si="149"/>
        <v/>
      </c>
      <c r="AZ195" s="35" t="str">
        <f t="shared" si="150"/>
        <v/>
      </c>
      <c r="BA195" s="35" t="str">
        <f t="shared" si="151"/>
        <v/>
      </c>
      <c r="BB195" s="35" t="str">
        <f t="shared" si="152"/>
        <v/>
      </c>
      <c r="BC195" s="35" t="str">
        <f t="shared" si="153"/>
        <v/>
      </c>
      <c r="BD195" s="35" t="str">
        <f t="shared" si="154"/>
        <v/>
      </c>
      <c r="BE195" s="35">
        <f t="shared" si="155"/>
        <v>20</v>
      </c>
      <c r="BF195" s="35" t="str">
        <f t="shared" si="156"/>
        <v/>
      </c>
      <c r="BG195" s="35" t="str">
        <f t="shared" si="157"/>
        <v/>
      </c>
      <c r="BH195" s="35" t="str">
        <f t="shared" si="158"/>
        <v/>
      </c>
      <c r="BI195" s="35" t="str">
        <f t="shared" si="159"/>
        <v/>
      </c>
      <c r="BJ195" s="35" t="str">
        <f t="shared" si="160"/>
        <v/>
      </c>
      <c r="BK195" s="35" t="str">
        <f t="shared" si="161"/>
        <v/>
      </c>
      <c r="BL195" s="35" t="str">
        <f t="shared" si="162"/>
        <v/>
      </c>
      <c r="BM195" s="35" t="str">
        <f t="shared" si="163"/>
        <v/>
      </c>
      <c r="BP195" s="35" t="str">
        <f t="shared" si="188"/>
        <v/>
      </c>
      <c r="BQ195" s="35" t="str">
        <f t="shared" si="164"/>
        <v/>
      </c>
      <c r="BR195" s="35" t="str">
        <f t="shared" si="165"/>
        <v/>
      </c>
      <c r="BS195" s="35" t="str">
        <f t="shared" si="166"/>
        <v/>
      </c>
      <c r="BT195" s="35" t="str">
        <f t="shared" si="167"/>
        <v/>
      </c>
      <c r="BU195" s="35" t="str">
        <f t="shared" si="189"/>
        <v/>
      </c>
      <c r="BV195" s="35" t="str">
        <f t="shared" si="168"/>
        <v/>
      </c>
      <c r="BW195" s="35" t="str">
        <f t="shared" si="169"/>
        <v/>
      </c>
      <c r="BX195" s="35" t="str">
        <f t="shared" si="170"/>
        <v/>
      </c>
      <c r="BY195" s="35" t="str">
        <f t="shared" si="171"/>
        <v/>
      </c>
      <c r="BZ195" s="35" t="str">
        <f t="shared" si="190"/>
        <v/>
      </c>
      <c r="CA195" s="35" t="str">
        <f t="shared" si="172"/>
        <v/>
      </c>
      <c r="CB195" s="35" t="str">
        <f t="shared" si="173"/>
        <v/>
      </c>
      <c r="CC195" s="35" t="str">
        <f t="shared" si="174"/>
        <v/>
      </c>
    </row>
    <row r="196" spans="1:81" ht="34" outlineLevel="1" x14ac:dyDescent="0.2">
      <c r="A196" s="4"/>
      <c r="B196" s="8"/>
      <c r="C196" s="4"/>
      <c r="D196" s="8"/>
      <c r="E196" s="8"/>
      <c r="F196" s="8"/>
      <c r="G196" s="8"/>
      <c r="H196" s="8"/>
      <c r="I196" s="8"/>
      <c r="J196" s="8"/>
      <c r="K196" s="8"/>
      <c r="L196" s="52"/>
      <c r="M196" s="84" t="s">
        <v>1202</v>
      </c>
      <c r="N196" s="4" t="s">
        <v>1200</v>
      </c>
      <c r="O196" s="8"/>
      <c r="P196" s="8">
        <v>1</v>
      </c>
      <c r="Q196" s="8"/>
      <c r="R196" s="8"/>
      <c r="S196" s="8">
        <v>10</v>
      </c>
      <c r="T196" s="8"/>
      <c r="U196" s="8">
        <f>36*S196</f>
        <v>360</v>
      </c>
      <c r="V196" s="8"/>
      <c r="W196" s="85">
        <f>9*20</f>
        <v>180</v>
      </c>
      <c r="X196" s="63"/>
      <c r="Y196" s="4"/>
      <c r="Z196" s="8"/>
      <c r="AA196" s="8"/>
      <c r="AB196" s="8"/>
      <c r="AC196" s="8"/>
      <c r="AD196" s="8"/>
      <c r="AE196" s="8"/>
      <c r="AF196" s="8"/>
      <c r="AG196" s="8"/>
      <c r="AH196" s="8"/>
      <c r="AJ196" s="35" t="str">
        <f t="shared" si="178"/>
        <v/>
      </c>
      <c r="AK196" s="35" t="str">
        <f t="shared" si="179"/>
        <v/>
      </c>
      <c r="AL196" s="35" t="str">
        <f t="shared" si="180"/>
        <v/>
      </c>
      <c r="AM196" s="35" t="str">
        <f t="shared" si="181"/>
        <v/>
      </c>
      <c r="AN196" s="35" t="str">
        <f t="shared" si="182"/>
        <v/>
      </c>
      <c r="AO196" s="35" t="str">
        <f t="shared" si="183"/>
        <v/>
      </c>
      <c r="AP196" s="35" t="str">
        <f t="shared" si="184"/>
        <v/>
      </c>
      <c r="AQ196" s="35" t="str">
        <f t="shared" si="185"/>
        <v/>
      </c>
      <c r="AR196" s="35" t="str">
        <f t="shared" si="186"/>
        <v/>
      </c>
      <c r="AS196" s="35" t="str">
        <f t="shared" si="146"/>
        <v/>
      </c>
      <c r="AT196" s="35" t="str">
        <f t="shared" si="187"/>
        <v/>
      </c>
      <c r="AU196" s="35" t="str">
        <f t="shared" si="147"/>
        <v/>
      </c>
      <c r="AV196" s="35" t="str">
        <f t="shared" si="148"/>
        <v/>
      </c>
      <c r="AW196" s="35" t="str">
        <f t="shared" si="149"/>
        <v/>
      </c>
      <c r="AZ196" s="35" t="str">
        <f t="shared" si="150"/>
        <v/>
      </c>
      <c r="BA196" s="35" t="str">
        <f t="shared" si="151"/>
        <v/>
      </c>
      <c r="BB196" s="35" t="str">
        <f t="shared" si="152"/>
        <v/>
      </c>
      <c r="BC196" s="35" t="str">
        <f t="shared" si="153"/>
        <v/>
      </c>
      <c r="BD196" s="35" t="str">
        <f t="shared" si="154"/>
        <v/>
      </c>
      <c r="BE196" s="35" t="str">
        <f t="shared" si="155"/>
        <v/>
      </c>
      <c r="BF196" s="35" t="str">
        <f t="shared" si="156"/>
        <v/>
      </c>
      <c r="BG196" s="35" t="str">
        <f t="shared" si="157"/>
        <v/>
      </c>
      <c r="BH196" s="35" t="str">
        <f t="shared" si="158"/>
        <v/>
      </c>
      <c r="BI196" s="35" t="str">
        <f t="shared" si="159"/>
        <v/>
      </c>
      <c r="BJ196" s="35" t="str">
        <f t="shared" si="160"/>
        <v/>
      </c>
      <c r="BK196" s="35" t="str">
        <f t="shared" si="161"/>
        <v/>
      </c>
      <c r="BL196" s="35" t="str">
        <f t="shared" si="162"/>
        <v/>
      </c>
      <c r="BM196" s="35" t="str">
        <f t="shared" si="163"/>
        <v/>
      </c>
      <c r="BP196" s="35" t="str">
        <f t="shared" si="188"/>
        <v/>
      </c>
      <c r="BQ196" s="35" t="str">
        <f t="shared" si="164"/>
        <v/>
      </c>
      <c r="BR196" s="35" t="str">
        <f t="shared" si="165"/>
        <v/>
      </c>
      <c r="BS196" s="35" t="str">
        <f t="shared" si="166"/>
        <v/>
      </c>
      <c r="BT196" s="35" t="str">
        <f t="shared" si="167"/>
        <v/>
      </c>
      <c r="BU196" s="35" t="str">
        <f t="shared" si="189"/>
        <v/>
      </c>
      <c r="BV196" s="35" t="str">
        <f t="shared" si="168"/>
        <v/>
      </c>
      <c r="BW196" s="35" t="str">
        <f t="shared" si="169"/>
        <v/>
      </c>
      <c r="BX196" s="35" t="str">
        <f t="shared" si="170"/>
        <v/>
      </c>
      <c r="BY196" s="35" t="str">
        <f t="shared" si="171"/>
        <v/>
      </c>
      <c r="BZ196" s="35" t="str">
        <f t="shared" si="190"/>
        <v/>
      </c>
      <c r="CA196" s="35" t="str">
        <f t="shared" si="172"/>
        <v/>
      </c>
      <c r="CB196" s="35" t="str">
        <f t="shared" si="173"/>
        <v/>
      </c>
      <c r="CC196" s="35" t="str">
        <f t="shared" si="174"/>
        <v/>
      </c>
    </row>
    <row r="197" spans="1:81" s="142" customFormat="1" ht="18" x14ac:dyDescent="0.2">
      <c r="A197" s="136" t="s">
        <v>170</v>
      </c>
      <c r="B197" s="137" t="s">
        <v>313</v>
      </c>
      <c r="C197" s="137" t="s">
        <v>5</v>
      </c>
      <c r="D197" s="137"/>
      <c r="E197" s="137"/>
      <c r="F197" s="137"/>
      <c r="G197" s="137"/>
      <c r="H197" s="137"/>
      <c r="I197" s="137"/>
      <c r="J197" s="137"/>
      <c r="K197" s="137"/>
      <c r="L197" s="138"/>
      <c r="M197" s="139" t="s">
        <v>320</v>
      </c>
      <c r="N197" s="137" t="s">
        <v>7</v>
      </c>
      <c r="O197" s="137"/>
      <c r="P197" s="137"/>
      <c r="Q197" s="137"/>
      <c r="R197" s="137"/>
      <c r="S197" s="137"/>
      <c r="T197" s="137"/>
      <c r="U197" s="137"/>
      <c r="V197" s="137"/>
      <c r="W197" s="140"/>
      <c r="X197" s="141" t="s">
        <v>291</v>
      </c>
      <c r="Y197" s="137" t="s">
        <v>7</v>
      </c>
      <c r="Z197" s="137"/>
      <c r="AA197" s="137"/>
      <c r="AB197" s="137"/>
      <c r="AC197" s="137"/>
      <c r="AD197" s="137"/>
      <c r="AE197" s="137"/>
      <c r="AF197" s="137"/>
      <c r="AG197" s="137"/>
      <c r="AH197" s="137"/>
      <c r="AJ197" s="35" t="str">
        <f t="shared" si="178"/>
        <v/>
      </c>
      <c r="AK197" s="35" t="str">
        <f t="shared" si="179"/>
        <v/>
      </c>
      <c r="AL197" s="35" t="str">
        <f t="shared" si="180"/>
        <v/>
      </c>
      <c r="AM197" s="35" t="str">
        <f t="shared" si="181"/>
        <v/>
      </c>
      <c r="AN197" s="35" t="str">
        <f t="shared" si="182"/>
        <v/>
      </c>
      <c r="AO197" s="35" t="str">
        <f t="shared" si="183"/>
        <v/>
      </c>
      <c r="AP197" s="35" t="str">
        <f t="shared" si="184"/>
        <v/>
      </c>
      <c r="AQ197" s="35" t="str">
        <f t="shared" si="185"/>
        <v/>
      </c>
      <c r="AR197" s="35" t="str">
        <f t="shared" si="186"/>
        <v/>
      </c>
      <c r="AS197" s="35" t="str">
        <f t="shared" si="146"/>
        <v/>
      </c>
      <c r="AT197" s="35" t="str">
        <f t="shared" si="187"/>
        <v/>
      </c>
      <c r="AU197" s="35" t="str">
        <f t="shared" si="147"/>
        <v/>
      </c>
      <c r="AV197" s="35" t="str">
        <f t="shared" si="148"/>
        <v/>
      </c>
      <c r="AW197" s="35" t="str">
        <f t="shared" si="149"/>
        <v/>
      </c>
      <c r="AX197" s="35"/>
      <c r="AY197" s="35"/>
      <c r="AZ197" s="35" t="str">
        <f t="shared" si="150"/>
        <v/>
      </c>
      <c r="BA197" s="35" t="str">
        <f t="shared" si="151"/>
        <v/>
      </c>
      <c r="BB197" s="35" t="str">
        <f t="shared" si="152"/>
        <v/>
      </c>
      <c r="BC197" s="35" t="str">
        <f t="shared" si="153"/>
        <v/>
      </c>
      <c r="BD197" s="35" t="str">
        <f t="shared" si="154"/>
        <v/>
      </c>
      <c r="BE197" s="35" t="str">
        <f t="shared" si="155"/>
        <v/>
      </c>
      <c r="BF197" s="35" t="str">
        <f t="shared" si="156"/>
        <v/>
      </c>
      <c r="BG197" s="35" t="str">
        <f t="shared" si="157"/>
        <v/>
      </c>
      <c r="BH197" s="35" t="str">
        <f t="shared" si="158"/>
        <v/>
      </c>
      <c r="BI197" s="35" t="str">
        <f t="shared" si="159"/>
        <v/>
      </c>
      <c r="BJ197" s="35" t="str">
        <f t="shared" si="160"/>
        <v/>
      </c>
      <c r="BK197" s="35" t="str">
        <f t="shared" si="161"/>
        <v/>
      </c>
      <c r="BL197" s="35" t="str">
        <f t="shared" si="162"/>
        <v/>
      </c>
      <c r="BM197" s="35" t="str">
        <f t="shared" si="163"/>
        <v/>
      </c>
      <c r="BN197" s="35"/>
      <c r="BO197" s="35"/>
      <c r="BP197" s="35" t="str">
        <f t="shared" si="188"/>
        <v/>
      </c>
      <c r="BQ197" s="35" t="str">
        <f t="shared" si="164"/>
        <v/>
      </c>
      <c r="BR197" s="35" t="str">
        <f t="shared" si="165"/>
        <v/>
      </c>
      <c r="BS197" s="35" t="str">
        <f t="shared" si="166"/>
        <v/>
      </c>
      <c r="BT197" s="35" t="str">
        <f t="shared" si="167"/>
        <v/>
      </c>
      <c r="BU197" s="35" t="str">
        <f t="shared" si="189"/>
        <v/>
      </c>
      <c r="BV197" s="35" t="str">
        <f t="shared" si="168"/>
        <v/>
      </c>
      <c r="BW197" s="35" t="str">
        <f t="shared" si="169"/>
        <v/>
      </c>
      <c r="BX197" s="35" t="str">
        <f t="shared" si="170"/>
        <v/>
      </c>
      <c r="BY197" s="35" t="str">
        <f t="shared" si="171"/>
        <v/>
      </c>
      <c r="BZ197" s="35" t="str">
        <f t="shared" si="190"/>
        <v/>
      </c>
      <c r="CA197" s="35" t="str">
        <f t="shared" si="172"/>
        <v/>
      </c>
      <c r="CB197" s="35" t="str">
        <f t="shared" si="173"/>
        <v/>
      </c>
      <c r="CC197" s="35" t="str">
        <f t="shared" si="174"/>
        <v/>
      </c>
    </row>
    <row r="198" spans="1:81" ht="17" outlineLevel="1" x14ac:dyDescent="0.2">
      <c r="A198" s="4"/>
      <c r="B198" s="8"/>
      <c r="C198" s="4" t="s">
        <v>628</v>
      </c>
      <c r="D198" s="8">
        <v>6</v>
      </c>
      <c r="E198" s="8"/>
      <c r="F198" s="8"/>
      <c r="G198" s="8"/>
      <c r="H198" s="8"/>
      <c r="I198" s="8"/>
      <c r="J198" s="8"/>
      <c r="K198" s="8"/>
      <c r="L198" s="52"/>
      <c r="M198" s="84" t="s">
        <v>223</v>
      </c>
      <c r="N198" s="4" t="s">
        <v>520</v>
      </c>
      <c r="O198" s="8">
        <v>1</v>
      </c>
      <c r="P198" s="8"/>
      <c r="Q198" s="8" t="s">
        <v>54</v>
      </c>
      <c r="R198" s="8"/>
      <c r="S198" s="8"/>
      <c r="T198" s="8"/>
      <c r="U198" s="8"/>
      <c r="V198" s="8"/>
      <c r="W198" s="85"/>
      <c r="X198" s="63"/>
      <c r="Y198" s="4" t="s">
        <v>104</v>
      </c>
      <c r="Z198" s="8"/>
      <c r="AA198" s="8">
        <v>80</v>
      </c>
      <c r="AB198" s="8"/>
      <c r="AC198" s="8"/>
      <c r="AD198" s="8"/>
      <c r="AE198" s="8"/>
      <c r="AF198" s="8"/>
      <c r="AG198" s="8"/>
      <c r="AH198" s="8"/>
      <c r="AJ198" s="35" t="str">
        <f t="shared" si="178"/>
        <v/>
      </c>
      <c r="AK198" s="35" t="str">
        <f t="shared" si="179"/>
        <v/>
      </c>
      <c r="AL198" s="35" t="str">
        <f t="shared" si="180"/>
        <v/>
      </c>
      <c r="AM198" s="35" t="str">
        <f t="shared" si="181"/>
        <v/>
      </c>
      <c r="AN198" s="35" t="str">
        <f t="shared" si="182"/>
        <v/>
      </c>
      <c r="AO198" s="35" t="str">
        <f t="shared" si="183"/>
        <v/>
      </c>
      <c r="AP198" s="35" t="str">
        <f t="shared" si="184"/>
        <v/>
      </c>
      <c r="AQ198" s="35" t="str">
        <f t="shared" si="185"/>
        <v/>
      </c>
      <c r="AR198" s="35" t="str">
        <f t="shared" si="186"/>
        <v/>
      </c>
      <c r="AS198" s="35" t="str">
        <f t="shared" si="146"/>
        <v/>
      </c>
      <c r="AT198" s="35" t="str">
        <f t="shared" si="187"/>
        <v/>
      </c>
      <c r="AU198" s="35" t="str">
        <f t="shared" si="147"/>
        <v/>
      </c>
      <c r="AV198" s="35" t="str">
        <f t="shared" si="148"/>
        <v/>
      </c>
      <c r="AW198" s="35" t="str">
        <f t="shared" si="149"/>
        <v/>
      </c>
      <c r="AZ198" s="35" t="str">
        <f t="shared" si="150"/>
        <v/>
      </c>
      <c r="BA198" s="35" t="str">
        <f t="shared" si="151"/>
        <v/>
      </c>
      <c r="BB198" s="35" t="str">
        <f t="shared" si="152"/>
        <v/>
      </c>
      <c r="BC198" s="35" t="str">
        <f t="shared" si="153"/>
        <v/>
      </c>
      <c r="BD198" s="35" t="str">
        <f t="shared" si="154"/>
        <v/>
      </c>
      <c r="BE198" s="35">
        <f t="shared" si="155"/>
        <v>50</v>
      </c>
      <c r="BF198" s="35" t="str">
        <f t="shared" si="156"/>
        <v/>
      </c>
      <c r="BG198" s="35" t="str">
        <f t="shared" si="157"/>
        <v/>
      </c>
      <c r="BH198" s="35" t="str">
        <f t="shared" si="158"/>
        <v/>
      </c>
      <c r="BI198" s="35" t="str">
        <f t="shared" si="159"/>
        <v/>
      </c>
      <c r="BJ198" s="35" t="str">
        <f t="shared" si="160"/>
        <v/>
      </c>
      <c r="BK198" s="35" t="str">
        <f t="shared" si="161"/>
        <v/>
      </c>
      <c r="BL198" s="35" t="str">
        <f t="shared" si="162"/>
        <v/>
      </c>
      <c r="BM198" s="35" t="str">
        <f t="shared" si="163"/>
        <v/>
      </c>
      <c r="BP198" s="35" t="str">
        <f t="shared" si="188"/>
        <v/>
      </c>
      <c r="BQ198" s="35" t="str">
        <f t="shared" si="164"/>
        <v/>
      </c>
      <c r="BR198" s="35" t="str">
        <f t="shared" si="165"/>
        <v/>
      </c>
      <c r="BS198" s="35" t="str">
        <f t="shared" si="166"/>
        <v/>
      </c>
      <c r="BT198" s="35" t="str">
        <f t="shared" si="167"/>
        <v/>
      </c>
      <c r="BU198" s="35" t="str">
        <f t="shared" si="189"/>
        <v/>
      </c>
      <c r="BV198" s="35" t="str">
        <f t="shared" si="168"/>
        <v/>
      </c>
      <c r="BW198" s="35" t="str">
        <f t="shared" si="169"/>
        <v/>
      </c>
      <c r="BX198" s="35" t="str">
        <f t="shared" si="170"/>
        <v/>
      </c>
      <c r="BY198" s="35" t="str">
        <f t="shared" si="171"/>
        <v/>
      </c>
      <c r="BZ198" s="35" t="str">
        <f t="shared" si="190"/>
        <v/>
      </c>
      <c r="CA198" s="35" t="str">
        <f t="shared" si="172"/>
        <v/>
      </c>
      <c r="CB198" s="35" t="str">
        <f t="shared" si="173"/>
        <v/>
      </c>
      <c r="CC198" s="35" t="str">
        <f t="shared" si="174"/>
        <v/>
      </c>
    </row>
    <row r="199" spans="1:81" ht="17" outlineLevel="1" x14ac:dyDescent="0.2">
      <c r="A199" s="4"/>
      <c r="B199" s="8"/>
      <c r="C199" s="4"/>
      <c r="D199" s="8"/>
      <c r="E199" s="8"/>
      <c r="F199" s="8"/>
      <c r="G199" s="8"/>
      <c r="H199" s="8"/>
      <c r="I199" s="8"/>
      <c r="J199" s="8"/>
      <c r="K199" s="8"/>
      <c r="L199" s="52"/>
      <c r="M199" s="84" t="s">
        <v>224</v>
      </c>
      <c r="N199" s="4" t="s">
        <v>108</v>
      </c>
      <c r="O199" s="8">
        <v>1</v>
      </c>
      <c r="P199" s="8"/>
      <c r="Q199" s="8"/>
      <c r="R199" s="8"/>
      <c r="S199" s="8">
        <v>25</v>
      </c>
      <c r="T199" s="8"/>
      <c r="U199" s="8">
        <v>700</v>
      </c>
      <c r="V199" s="8"/>
      <c r="W199" s="85"/>
      <c r="X199" s="63"/>
      <c r="Y199" s="4"/>
      <c r="Z199" s="8"/>
      <c r="AA199" s="8"/>
      <c r="AB199" s="8"/>
      <c r="AC199" s="8"/>
      <c r="AD199" s="8"/>
      <c r="AE199" s="8"/>
      <c r="AF199" s="8"/>
      <c r="AG199" s="8"/>
      <c r="AH199" s="8"/>
      <c r="AJ199" s="35" t="str">
        <f t="shared" si="178"/>
        <v/>
      </c>
      <c r="AK199" s="35" t="str">
        <f t="shared" si="179"/>
        <v/>
      </c>
      <c r="AL199" s="35" t="str">
        <f t="shared" si="180"/>
        <v/>
      </c>
      <c r="AM199" s="35" t="str">
        <f t="shared" si="181"/>
        <v/>
      </c>
      <c r="AN199" s="35" t="str">
        <f t="shared" si="182"/>
        <v/>
      </c>
      <c r="AO199" s="35" t="str">
        <f t="shared" si="183"/>
        <v/>
      </c>
      <c r="AP199" s="35" t="str">
        <f t="shared" si="184"/>
        <v/>
      </c>
      <c r="AQ199" s="35" t="str">
        <f t="shared" si="185"/>
        <v/>
      </c>
      <c r="AR199" s="35" t="str">
        <f t="shared" si="186"/>
        <v/>
      </c>
      <c r="AS199" s="35" t="str">
        <f t="shared" si="146"/>
        <v/>
      </c>
      <c r="AT199" s="35" t="str">
        <f t="shared" si="187"/>
        <v/>
      </c>
      <c r="AU199" s="35" t="str">
        <f t="shared" si="147"/>
        <v/>
      </c>
      <c r="AV199" s="35" t="str">
        <f t="shared" si="148"/>
        <v/>
      </c>
      <c r="AW199" s="35" t="str">
        <f t="shared" si="149"/>
        <v/>
      </c>
      <c r="AZ199" s="35" t="str">
        <f t="shared" si="150"/>
        <v/>
      </c>
      <c r="BA199" s="35" t="str">
        <f t="shared" si="151"/>
        <v/>
      </c>
      <c r="BB199" s="35" t="str">
        <f t="shared" si="152"/>
        <v/>
      </c>
      <c r="BC199" s="35" t="str">
        <f t="shared" si="153"/>
        <v/>
      </c>
      <c r="BD199" s="35" t="str">
        <f t="shared" si="154"/>
        <v/>
      </c>
      <c r="BE199" s="35" t="str">
        <f t="shared" si="155"/>
        <v/>
      </c>
      <c r="BF199" s="35" t="str">
        <f t="shared" si="156"/>
        <v/>
      </c>
      <c r="BG199" s="35" t="str">
        <f t="shared" si="157"/>
        <v/>
      </c>
      <c r="BH199" s="35" t="str">
        <f t="shared" si="158"/>
        <v/>
      </c>
      <c r="BI199" s="35" t="str">
        <f t="shared" si="159"/>
        <v/>
      </c>
      <c r="BJ199" s="35" t="str">
        <f t="shared" si="160"/>
        <v/>
      </c>
      <c r="BK199" s="35" t="str">
        <f t="shared" si="161"/>
        <v/>
      </c>
      <c r="BL199" s="35" t="str">
        <f t="shared" si="162"/>
        <v/>
      </c>
      <c r="BM199" s="35" t="str">
        <f t="shared" si="163"/>
        <v/>
      </c>
      <c r="BP199" s="35" t="str">
        <f t="shared" si="188"/>
        <v/>
      </c>
      <c r="BQ199" s="35" t="str">
        <f t="shared" si="164"/>
        <v/>
      </c>
      <c r="BR199" s="35" t="str">
        <f t="shared" si="165"/>
        <v/>
      </c>
      <c r="BS199" s="35" t="str">
        <f t="shared" si="166"/>
        <v/>
      </c>
      <c r="BT199" s="35" t="str">
        <f t="shared" si="167"/>
        <v/>
      </c>
      <c r="BU199" s="35" t="str">
        <f t="shared" si="189"/>
        <v/>
      </c>
      <c r="BV199" s="35" t="str">
        <f t="shared" si="168"/>
        <v/>
      </c>
      <c r="BW199" s="35" t="str">
        <f t="shared" si="169"/>
        <v/>
      </c>
      <c r="BX199" s="35" t="str">
        <f t="shared" si="170"/>
        <v/>
      </c>
      <c r="BY199" s="35" t="str">
        <f t="shared" si="171"/>
        <v/>
      </c>
      <c r="BZ199" s="35" t="str">
        <f t="shared" si="190"/>
        <v/>
      </c>
      <c r="CA199" s="35" t="str">
        <f t="shared" si="172"/>
        <v/>
      </c>
      <c r="CB199" s="35" t="str">
        <f t="shared" si="173"/>
        <v/>
      </c>
      <c r="CC199" s="35" t="str">
        <f t="shared" si="174"/>
        <v/>
      </c>
    </row>
    <row r="200" spans="1:81" outlineLevel="1" x14ac:dyDescent="0.2">
      <c r="A200" s="4"/>
      <c r="B200" s="8"/>
      <c r="C200" s="4"/>
      <c r="D200" s="8"/>
      <c r="E200" s="8"/>
      <c r="F200" s="8"/>
      <c r="G200" s="8"/>
      <c r="H200" s="8"/>
      <c r="I200" s="8"/>
      <c r="J200" s="8"/>
      <c r="K200" s="8"/>
      <c r="L200" s="52"/>
      <c r="M200" s="84"/>
      <c r="N200" s="117"/>
      <c r="O200" s="8">
        <v>1</v>
      </c>
      <c r="P200" s="8"/>
      <c r="Q200" s="8"/>
      <c r="R200" s="8"/>
      <c r="S200" s="8"/>
      <c r="T200" s="8"/>
      <c r="U200" s="8"/>
      <c r="V200" s="8"/>
      <c r="W200" s="85"/>
      <c r="X200" s="63"/>
      <c r="Y200" s="4"/>
      <c r="Z200" s="8"/>
      <c r="AA200" s="8"/>
      <c r="AB200" s="8"/>
      <c r="AC200" s="8"/>
      <c r="AD200" s="8"/>
      <c r="AE200" s="8"/>
      <c r="AF200" s="8"/>
      <c r="AG200" s="8"/>
      <c r="AH200" s="8"/>
      <c r="AJ200" s="35" t="str">
        <f t="shared" si="178"/>
        <v/>
      </c>
      <c r="AK200" s="35" t="str">
        <f t="shared" si="179"/>
        <v/>
      </c>
      <c r="AL200" s="35" t="str">
        <f t="shared" si="180"/>
        <v/>
      </c>
      <c r="AM200" s="35" t="str">
        <f t="shared" si="181"/>
        <v/>
      </c>
      <c r="AN200" s="35" t="str">
        <f t="shared" si="182"/>
        <v/>
      </c>
      <c r="AO200" s="35" t="str">
        <f t="shared" si="183"/>
        <v/>
      </c>
      <c r="AP200" s="35" t="str">
        <f t="shared" si="184"/>
        <v/>
      </c>
      <c r="AQ200" s="35" t="str">
        <f t="shared" si="185"/>
        <v/>
      </c>
      <c r="AR200" s="35" t="str">
        <f t="shared" si="186"/>
        <v/>
      </c>
      <c r="AS200" s="35" t="str">
        <f t="shared" si="146"/>
        <v/>
      </c>
      <c r="AT200" s="35" t="str">
        <f t="shared" si="187"/>
        <v/>
      </c>
      <c r="AU200" s="35" t="str">
        <f t="shared" si="147"/>
        <v/>
      </c>
      <c r="AV200" s="35" t="str">
        <f t="shared" si="148"/>
        <v/>
      </c>
      <c r="AW200" s="35" t="str">
        <f t="shared" si="149"/>
        <v/>
      </c>
      <c r="AZ200" s="35" t="str">
        <f t="shared" si="150"/>
        <v/>
      </c>
      <c r="BA200" s="35" t="str">
        <f t="shared" si="151"/>
        <v/>
      </c>
      <c r="BB200" s="35" t="str">
        <f t="shared" si="152"/>
        <v/>
      </c>
      <c r="BC200" s="35" t="str">
        <f t="shared" si="153"/>
        <v/>
      </c>
      <c r="BD200" s="35" t="str">
        <f t="shared" si="154"/>
        <v/>
      </c>
      <c r="BE200" s="35" t="str">
        <f t="shared" si="155"/>
        <v/>
      </c>
      <c r="BF200" s="35" t="str">
        <f t="shared" si="156"/>
        <v/>
      </c>
      <c r="BG200" s="35" t="str">
        <f t="shared" si="157"/>
        <v/>
      </c>
      <c r="BH200" s="35" t="str">
        <f t="shared" si="158"/>
        <v/>
      </c>
      <c r="BI200" s="35" t="str">
        <f t="shared" si="159"/>
        <v/>
      </c>
      <c r="BJ200" s="35" t="str">
        <f t="shared" si="160"/>
        <v/>
      </c>
      <c r="BK200" s="35" t="str">
        <f t="shared" si="161"/>
        <v/>
      </c>
      <c r="BL200" s="35" t="str">
        <f t="shared" si="162"/>
        <v/>
      </c>
      <c r="BM200" s="35" t="str">
        <f t="shared" si="163"/>
        <v/>
      </c>
      <c r="BP200" s="35" t="str">
        <f t="shared" si="188"/>
        <v/>
      </c>
      <c r="BQ200" s="35" t="str">
        <f t="shared" si="164"/>
        <v/>
      </c>
      <c r="BR200" s="35" t="str">
        <f t="shared" si="165"/>
        <v/>
      </c>
      <c r="BS200" s="35" t="str">
        <f t="shared" si="166"/>
        <v/>
      </c>
      <c r="BT200" s="35" t="str">
        <f t="shared" si="167"/>
        <v/>
      </c>
      <c r="BU200" s="35" t="str">
        <f t="shared" si="189"/>
        <v/>
      </c>
      <c r="BV200" s="35" t="str">
        <f t="shared" si="168"/>
        <v/>
      </c>
      <c r="BW200" s="35" t="str">
        <f t="shared" si="169"/>
        <v/>
      </c>
      <c r="BX200" s="35" t="str">
        <f t="shared" si="170"/>
        <v/>
      </c>
      <c r="BY200" s="35" t="str">
        <f t="shared" si="171"/>
        <v/>
      </c>
      <c r="BZ200" s="35" t="str">
        <f t="shared" si="190"/>
        <v/>
      </c>
      <c r="CA200" s="35" t="str">
        <f t="shared" si="172"/>
        <v/>
      </c>
      <c r="CB200" s="35" t="str">
        <f t="shared" si="173"/>
        <v/>
      </c>
      <c r="CC200" s="35" t="str">
        <f t="shared" si="174"/>
        <v/>
      </c>
    </row>
    <row r="201" spans="1:81" ht="17" outlineLevel="1" x14ac:dyDescent="0.2">
      <c r="A201" s="4"/>
      <c r="B201" s="8"/>
      <c r="C201" s="4"/>
      <c r="D201" s="8"/>
      <c r="E201" s="8"/>
      <c r="F201" s="8"/>
      <c r="G201" s="8"/>
      <c r="H201" s="8"/>
      <c r="I201" s="8"/>
      <c r="J201" s="8"/>
      <c r="K201" s="8"/>
      <c r="L201" s="52"/>
      <c r="M201" s="84" t="s">
        <v>225</v>
      </c>
      <c r="N201" s="4" t="s">
        <v>233</v>
      </c>
      <c r="O201" s="8"/>
      <c r="P201" s="8"/>
      <c r="Q201" s="8"/>
      <c r="R201" s="8"/>
      <c r="S201" s="8"/>
      <c r="T201" s="8"/>
      <c r="U201" s="8"/>
      <c r="V201" s="8"/>
      <c r="W201" s="85"/>
      <c r="X201" s="63"/>
      <c r="Y201" s="4"/>
      <c r="Z201" s="8"/>
      <c r="AA201" s="8"/>
      <c r="AB201" s="8"/>
      <c r="AC201" s="8"/>
      <c r="AD201" s="8"/>
      <c r="AE201" s="8"/>
      <c r="AF201" s="8"/>
      <c r="AG201" s="8"/>
      <c r="AH201" s="8"/>
      <c r="AJ201" s="35" t="str">
        <f t="shared" si="178"/>
        <v/>
      </c>
      <c r="AK201" s="35" t="str">
        <f t="shared" si="179"/>
        <v/>
      </c>
      <c r="AL201" s="35" t="str">
        <f t="shared" si="180"/>
        <v/>
      </c>
      <c r="AM201" s="35" t="str">
        <f t="shared" si="181"/>
        <v/>
      </c>
      <c r="AN201" s="35" t="str">
        <f t="shared" si="182"/>
        <v/>
      </c>
      <c r="AO201" s="35" t="str">
        <f t="shared" si="183"/>
        <v/>
      </c>
      <c r="AP201" s="35" t="str">
        <f t="shared" si="184"/>
        <v/>
      </c>
      <c r="AQ201" s="35" t="str">
        <f t="shared" si="185"/>
        <v/>
      </c>
      <c r="AR201" s="35" t="str">
        <f t="shared" si="186"/>
        <v/>
      </c>
      <c r="AS201" s="35" t="str">
        <f t="shared" si="146"/>
        <v/>
      </c>
      <c r="AT201" s="35" t="str">
        <f t="shared" si="187"/>
        <v/>
      </c>
      <c r="AU201" s="35" t="str">
        <f t="shared" si="147"/>
        <v/>
      </c>
      <c r="AV201" s="35" t="str">
        <f t="shared" si="148"/>
        <v/>
      </c>
      <c r="AW201" s="35" t="str">
        <f t="shared" si="149"/>
        <v/>
      </c>
      <c r="AZ201" s="35" t="str">
        <f t="shared" si="150"/>
        <v/>
      </c>
      <c r="BA201" s="35" t="str">
        <f t="shared" si="151"/>
        <v/>
      </c>
      <c r="BB201" s="35" t="str">
        <f t="shared" si="152"/>
        <v/>
      </c>
      <c r="BC201" s="35" t="str">
        <f t="shared" si="153"/>
        <v/>
      </c>
      <c r="BD201" s="35" t="str">
        <f t="shared" si="154"/>
        <v/>
      </c>
      <c r="BE201" s="35" t="str">
        <f t="shared" si="155"/>
        <v/>
      </c>
      <c r="BF201" s="35" t="str">
        <f t="shared" si="156"/>
        <v/>
      </c>
      <c r="BG201" s="35" t="str">
        <f t="shared" si="157"/>
        <v/>
      </c>
      <c r="BH201" s="35" t="str">
        <f t="shared" si="158"/>
        <v/>
      </c>
      <c r="BI201" s="35" t="str">
        <f t="shared" si="159"/>
        <v/>
      </c>
      <c r="BJ201" s="35" t="str">
        <f t="shared" si="160"/>
        <v/>
      </c>
      <c r="BK201" s="35" t="str">
        <f t="shared" si="161"/>
        <v/>
      </c>
      <c r="BL201" s="35" t="str">
        <f t="shared" si="162"/>
        <v/>
      </c>
      <c r="BM201" s="35" t="str">
        <f t="shared" si="163"/>
        <v/>
      </c>
      <c r="BP201" s="35" t="str">
        <f t="shared" si="188"/>
        <v/>
      </c>
      <c r="BQ201" s="35" t="str">
        <f t="shared" si="164"/>
        <v/>
      </c>
      <c r="BR201" s="35" t="str">
        <f t="shared" si="165"/>
        <v/>
      </c>
      <c r="BS201" s="35" t="str">
        <f t="shared" si="166"/>
        <v/>
      </c>
      <c r="BT201" s="35" t="str">
        <f t="shared" si="167"/>
        <v/>
      </c>
      <c r="BU201" s="35" t="str">
        <f t="shared" si="189"/>
        <v/>
      </c>
      <c r="BV201" s="35" t="str">
        <f t="shared" si="168"/>
        <v/>
      </c>
      <c r="BW201" s="35" t="str">
        <f t="shared" si="169"/>
        <v/>
      </c>
      <c r="BX201" s="35" t="str">
        <f t="shared" si="170"/>
        <v/>
      </c>
      <c r="BY201" s="35" t="str">
        <f t="shared" si="171"/>
        <v/>
      </c>
      <c r="BZ201" s="35" t="str">
        <f t="shared" si="190"/>
        <v/>
      </c>
      <c r="CA201" s="35" t="str">
        <f t="shared" si="172"/>
        <v/>
      </c>
      <c r="CB201" s="35" t="str">
        <f t="shared" si="173"/>
        <v/>
      </c>
      <c r="CC201" s="35" t="str">
        <f t="shared" si="174"/>
        <v/>
      </c>
    </row>
    <row r="202" spans="1:81" ht="17" outlineLevel="1" x14ac:dyDescent="0.2">
      <c r="A202" s="4"/>
      <c r="B202" s="8"/>
      <c r="C202" s="4"/>
      <c r="D202" s="8"/>
      <c r="E202" s="8"/>
      <c r="F202" s="8"/>
      <c r="G202" s="8"/>
      <c r="H202" s="8"/>
      <c r="I202" s="8"/>
      <c r="J202" s="8"/>
      <c r="K202" s="8"/>
      <c r="L202" s="52"/>
      <c r="M202" s="84" t="s">
        <v>226</v>
      </c>
      <c r="N202" s="4" t="s">
        <v>228</v>
      </c>
      <c r="O202" s="8"/>
      <c r="P202" s="8"/>
      <c r="Q202" s="8"/>
      <c r="R202" s="8"/>
      <c r="S202" s="8"/>
      <c r="T202" s="8"/>
      <c r="U202" s="8"/>
      <c r="V202" s="8"/>
      <c r="W202" s="85"/>
      <c r="X202" s="63"/>
      <c r="Y202" s="4"/>
      <c r="Z202" s="8"/>
      <c r="AA202" s="8"/>
      <c r="AB202" s="8"/>
      <c r="AC202" s="8"/>
      <c r="AD202" s="8"/>
      <c r="AE202" s="8"/>
      <c r="AF202" s="8"/>
      <c r="AG202" s="8"/>
      <c r="AH202" s="8"/>
      <c r="AJ202" s="35" t="str">
        <f t="shared" si="178"/>
        <v/>
      </c>
      <c r="AK202" s="35" t="str">
        <f t="shared" si="179"/>
        <v/>
      </c>
      <c r="AL202" s="35" t="str">
        <f t="shared" si="180"/>
        <v/>
      </c>
      <c r="AM202" s="35" t="str">
        <f t="shared" si="181"/>
        <v/>
      </c>
      <c r="AN202" s="35" t="str">
        <f t="shared" si="182"/>
        <v/>
      </c>
      <c r="AO202" s="35" t="str">
        <f t="shared" si="183"/>
        <v/>
      </c>
      <c r="AP202" s="35" t="str">
        <f t="shared" si="184"/>
        <v/>
      </c>
      <c r="AQ202" s="35" t="str">
        <f t="shared" si="185"/>
        <v/>
      </c>
      <c r="AR202" s="35" t="str">
        <f t="shared" si="186"/>
        <v/>
      </c>
      <c r="AS202" s="35" t="str">
        <f t="shared" si="146"/>
        <v/>
      </c>
      <c r="AT202" s="35" t="str">
        <f t="shared" si="187"/>
        <v/>
      </c>
      <c r="AU202" s="35" t="str">
        <f t="shared" si="147"/>
        <v/>
      </c>
      <c r="AV202" s="35" t="str">
        <f t="shared" si="148"/>
        <v/>
      </c>
      <c r="AW202" s="35" t="str">
        <f t="shared" si="149"/>
        <v/>
      </c>
      <c r="AZ202" s="35" t="str">
        <f t="shared" si="150"/>
        <v/>
      </c>
      <c r="BA202" s="35" t="str">
        <f t="shared" si="151"/>
        <v/>
      </c>
      <c r="BB202" s="35" t="str">
        <f t="shared" si="152"/>
        <v/>
      </c>
      <c r="BC202" s="35" t="str">
        <f t="shared" si="153"/>
        <v/>
      </c>
      <c r="BD202" s="35" t="str">
        <f t="shared" si="154"/>
        <v/>
      </c>
      <c r="BE202" s="35" t="str">
        <f t="shared" si="155"/>
        <v/>
      </c>
      <c r="BF202" s="35" t="str">
        <f t="shared" si="156"/>
        <v/>
      </c>
      <c r="BG202" s="35" t="str">
        <f t="shared" si="157"/>
        <v/>
      </c>
      <c r="BH202" s="35" t="str">
        <f t="shared" si="158"/>
        <v/>
      </c>
      <c r="BI202" s="35" t="str">
        <f t="shared" si="159"/>
        <v/>
      </c>
      <c r="BJ202" s="35" t="str">
        <f t="shared" si="160"/>
        <v/>
      </c>
      <c r="BK202" s="35" t="str">
        <f t="shared" si="161"/>
        <v/>
      </c>
      <c r="BL202" s="35" t="str">
        <f t="shared" si="162"/>
        <v/>
      </c>
      <c r="BM202" s="35" t="str">
        <f t="shared" si="163"/>
        <v/>
      </c>
      <c r="BP202" s="35" t="str">
        <f t="shared" si="188"/>
        <v/>
      </c>
      <c r="BQ202" s="35" t="str">
        <f t="shared" si="164"/>
        <v/>
      </c>
      <c r="BR202" s="35" t="str">
        <f t="shared" si="165"/>
        <v/>
      </c>
      <c r="BS202" s="35" t="str">
        <f t="shared" si="166"/>
        <v/>
      </c>
      <c r="BT202" s="35" t="str">
        <f t="shared" si="167"/>
        <v/>
      </c>
      <c r="BU202" s="35" t="str">
        <f t="shared" si="189"/>
        <v/>
      </c>
      <c r="BV202" s="35" t="str">
        <f t="shared" si="168"/>
        <v/>
      </c>
      <c r="BW202" s="35" t="str">
        <f t="shared" si="169"/>
        <v/>
      </c>
      <c r="BX202" s="35" t="str">
        <f t="shared" si="170"/>
        <v/>
      </c>
      <c r="BY202" s="35" t="str">
        <f t="shared" si="171"/>
        <v/>
      </c>
      <c r="BZ202" s="35" t="str">
        <f t="shared" si="190"/>
        <v/>
      </c>
      <c r="CA202" s="35" t="str">
        <f t="shared" si="172"/>
        <v/>
      </c>
      <c r="CB202" s="35" t="str">
        <f t="shared" si="173"/>
        <v/>
      </c>
      <c r="CC202" s="35" t="str">
        <f t="shared" si="174"/>
        <v/>
      </c>
    </row>
    <row r="203" spans="1:81" ht="17" outlineLevel="1" x14ac:dyDescent="0.2">
      <c r="A203" s="4"/>
      <c r="B203" s="8"/>
      <c r="C203" s="4"/>
      <c r="D203" s="8"/>
      <c r="E203" s="8"/>
      <c r="F203" s="8"/>
      <c r="G203" s="8"/>
      <c r="H203" s="8"/>
      <c r="I203" s="8"/>
      <c r="J203" s="8"/>
      <c r="K203" s="8"/>
      <c r="L203" s="52"/>
      <c r="M203" s="84" t="s">
        <v>227</v>
      </c>
      <c r="N203" s="4" t="s">
        <v>234</v>
      </c>
      <c r="O203" s="8">
        <v>2</v>
      </c>
      <c r="P203" s="8"/>
      <c r="Q203" s="8"/>
      <c r="R203" s="8"/>
      <c r="S203" s="8"/>
      <c r="T203" s="8"/>
      <c r="U203" s="8"/>
      <c r="V203" s="8"/>
      <c r="W203" s="85"/>
      <c r="X203" s="63"/>
      <c r="Y203" s="4"/>
      <c r="Z203" s="8"/>
      <c r="AA203" s="8"/>
      <c r="AB203" s="8"/>
      <c r="AC203" s="8"/>
      <c r="AD203" s="8"/>
      <c r="AE203" s="8"/>
      <c r="AF203" s="8"/>
      <c r="AG203" s="8"/>
      <c r="AH203" s="8"/>
      <c r="AJ203" s="35" t="str">
        <f t="shared" si="178"/>
        <v/>
      </c>
      <c r="AK203" s="35" t="str">
        <f t="shared" si="179"/>
        <v/>
      </c>
      <c r="AL203" s="35" t="str">
        <f t="shared" si="180"/>
        <v/>
      </c>
      <c r="AM203" s="35" t="str">
        <f t="shared" si="181"/>
        <v/>
      </c>
      <c r="AN203" s="35" t="str">
        <f t="shared" si="182"/>
        <v/>
      </c>
      <c r="AO203" s="35" t="str">
        <f t="shared" si="183"/>
        <v/>
      </c>
      <c r="AP203" s="35" t="str">
        <f t="shared" si="184"/>
        <v/>
      </c>
      <c r="AQ203" s="35" t="str">
        <f t="shared" si="185"/>
        <v/>
      </c>
      <c r="AR203" s="35" t="str">
        <f t="shared" si="186"/>
        <v/>
      </c>
      <c r="AS203" s="35" t="str">
        <f t="shared" si="146"/>
        <v/>
      </c>
      <c r="AT203" s="35" t="str">
        <f t="shared" si="187"/>
        <v/>
      </c>
      <c r="AU203" s="35" t="str">
        <f t="shared" si="147"/>
        <v/>
      </c>
      <c r="AV203" s="35" t="str">
        <f t="shared" si="148"/>
        <v/>
      </c>
      <c r="AW203" s="35" t="str">
        <f t="shared" si="149"/>
        <v/>
      </c>
      <c r="AZ203" s="35" t="str">
        <f t="shared" si="150"/>
        <v/>
      </c>
      <c r="BA203" s="35" t="str">
        <f t="shared" si="151"/>
        <v/>
      </c>
      <c r="BB203" s="35" t="str">
        <f t="shared" si="152"/>
        <v/>
      </c>
      <c r="BC203" s="35" t="str">
        <f t="shared" si="153"/>
        <v/>
      </c>
      <c r="BD203" s="35" t="str">
        <f t="shared" si="154"/>
        <v/>
      </c>
      <c r="BE203" s="35" t="str">
        <f t="shared" si="155"/>
        <v/>
      </c>
      <c r="BF203" s="35" t="str">
        <f t="shared" si="156"/>
        <v/>
      </c>
      <c r="BG203" s="35" t="str">
        <f t="shared" si="157"/>
        <v/>
      </c>
      <c r="BH203" s="35" t="str">
        <f t="shared" si="158"/>
        <v/>
      </c>
      <c r="BI203" s="35" t="str">
        <f t="shared" si="159"/>
        <v/>
      </c>
      <c r="BJ203" s="35" t="str">
        <f t="shared" si="160"/>
        <v/>
      </c>
      <c r="BK203" s="35" t="str">
        <f t="shared" si="161"/>
        <v/>
      </c>
      <c r="BL203" s="35" t="str">
        <f t="shared" si="162"/>
        <v/>
      </c>
      <c r="BM203" s="35" t="str">
        <f t="shared" si="163"/>
        <v/>
      </c>
      <c r="BP203" s="35" t="str">
        <f t="shared" si="188"/>
        <v/>
      </c>
      <c r="BQ203" s="35" t="str">
        <f t="shared" si="164"/>
        <v/>
      </c>
      <c r="BR203" s="35" t="str">
        <f t="shared" si="165"/>
        <v/>
      </c>
      <c r="BS203" s="35" t="str">
        <f t="shared" si="166"/>
        <v/>
      </c>
      <c r="BT203" s="35" t="str">
        <f t="shared" si="167"/>
        <v/>
      </c>
      <c r="BU203" s="35" t="str">
        <f t="shared" si="189"/>
        <v/>
      </c>
      <c r="BV203" s="35" t="str">
        <f t="shared" si="168"/>
        <v/>
      </c>
      <c r="BW203" s="35" t="str">
        <f t="shared" si="169"/>
        <v/>
      </c>
      <c r="BX203" s="35" t="str">
        <f t="shared" si="170"/>
        <v/>
      </c>
      <c r="BY203" s="35" t="str">
        <f t="shared" si="171"/>
        <v/>
      </c>
      <c r="BZ203" s="35" t="str">
        <f t="shared" si="190"/>
        <v/>
      </c>
      <c r="CA203" s="35" t="str">
        <f t="shared" si="172"/>
        <v/>
      </c>
      <c r="CB203" s="35" t="str">
        <f t="shared" si="173"/>
        <v/>
      </c>
      <c r="CC203" s="35" t="str">
        <f t="shared" si="174"/>
        <v/>
      </c>
    </row>
    <row r="204" spans="1:81" s="142" customFormat="1" ht="18" x14ac:dyDescent="0.2">
      <c r="A204" s="136" t="s">
        <v>171</v>
      </c>
      <c r="B204" s="137" t="s">
        <v>314</v>
      </c>
      <c r="C204" s="143" t="s">
        <v>5</v>
      </c>
      <c r="D204" s="137"/>
      <c r="E204" s="137"/>
      <c r="F204" s="137"/>
      <c r="G204" s="137"/>
      <c r="H204" s="137"/>
      <c r="I204" s="137"/>
      <c r="J204" s="137"/>
      <c r="K204" s="137"/>
      <c r="L204" s="138"/>
      <c r="M204" s="139" t="s">
        <v>321</v>
      </c>
      <c r="N204" s="143" t="s">
        <v>6</v>
      </c>
      <c r="O204" s="137"/>
      <c r="P204" s="137"/>
      <c r="Q204" s="137"/>
      <c r="R204" s="137"/>
      <c r="S204" s="137"/>
      <c r="T204" s="137"/>
      <c r="U204" s="137"/>
      <c r="V204" s="137"/>
      <c r="W204" s="140"/>
      <c r="X204" s="141" t="s">
        <v>292</v>
      </c>
      <c r="Y204" s="143" t="s">
        <v>1</v>
      </c>
      <c r="Z204" s="137"/>
      <c r="AA204" s="137"/>
      <c r="AB204" s="137"/>
      <c r="AC204" s="137"/>
      <c r="AD204" s="137"/>
      <c r="AE204" s="137"/>
      <c r="AF204" s="137"/>
      <c r="AG204" s="137"/>
      <c r="AH204" s="137"/>
      <c r="AJ204" s="35" t="str">
        <f t="shared" si="178"/>
        <v/>
      </c>
      <c r="AK204" s="35" t="str">
        <f t="shared" si="179"/>
        <v/>
      </c>
      <c r="AL204" s="35" t="str">
        <f t="shared" si="180"/>
        <v/>
      </c>
      <c r="AM204" s="35" t="str">
        <f t="shared" si="181"/>
        <v/>
      </c>
      <c r="AN204" s="35" t="str">
        <f t="shared" si="182"/>
        <v/>
      </c>
      <c r="AO204" s="35" t="str">
        <f t="shared" si="183"/>
        <v/>
      </c>
      <c r="AP204" s="35" t="str">
        <f t="shared" si="184"/>
        <v/>
      </c>
      <c r="AQ204" s="35" t="str">
        <f t="shared" si="185"/>
        <v/>
      </c>
      <c r="AR204" s="35" t="str">
        <f t="shared" si="186"/>
        <v/>
      </c>
      <c r="AS204" s="35" t="str">
        <f t="shared" si="146"/>
        <v/>
      </c>
      <c r="AT204" s="35" t="str">
        <f t="shared" si="187"/>
        <v/>
      </c>
      <c r="AU204" s="35" t="str">
        <f t="shared" si="147"/>
        <v/>
      </c>
      <c r="AV204" s="35" t="str">
        <f t="shared" si="148"/>
        <v/>
      </c>
      <c r="AW204" s="35" t="str">
        <f t="shared" si="149"/>
        <v/>
      </c>
      <c r="AX204" s="35"/>
      <c r="AY204" s="35"/>
      <c r="AZ204" s="35" t="str">
        <f t="shared" si="150"/>
        <v/>
      </c>
      <c r="BA204" s="35" t="str">
        <f t="shared" si="151"/>
        <v/>
      </c>
      <c r="BB204" s="35" t="str">
        <f t="shared" si="152"/>
        <v/>
      </c>
      <c r="BC204" s="35" t="str">
        <f t="shared" si="153"/>
        <v/>
      </c>
      <c r="BD204" s="35" t="str">
        <f t="shared" si="154"/>
        <v/>
      </c>
      <c r="BE204" s="35" t="str">
        <f t="shared" si="155"/>
        <v/>
      </c>
      <c r="BF204" s="35" t="str">
        <f t="shared" si="156"/>
        <v/>
      </c>
      <c r="BG204" s="35" t="str">
        <f t="shared" si="157"/>
        <v/>
      </c>
      <c r="BH204" s="35" t="str">
        <f t="shared" si="158"/>
        <v/>
      </c>
      <c r="BI204" s="35" t="str">
        <f t="shared" si="159"/>
        <v/>
      </c>
      <c r="BJ204" s="35" t="str">
        <f t="shared" si="160"/>
        <v/>
      </c>
      <c r="BK204" s="35" t="str">
        <f t="shared" si="161"/>
        <v/>
      </c>
      <c r="BL204" s="35" t="str">
        <f t="shared" si="162"/>
        <v/>
      </c>
      <c r="BM204" s="35" t="str">
        <f t="shared" si="163"/>
        <v/>
      </c>
      <c r="BN204" s="35"/>
      <c r="BO204" s="35"/>
      <c r="BP204" s="35" t="str">
        <f t="shared" si="188"/>
        <v/>
      </c>
      <c r="BQ204" s="35" t="str">
        <f t="shared" si="164"/>
        <v/>
      </c>
      <c r="BR204" s="35" t="str">
        <f t="shared" si="165"/>
        <v/>
      </c>
      <c r="BS204" s="35" t="str">
        <f t="shared" si="166"/>
        <v/>
      </c>
      <c r="BT204" s="35" t="str">
        <f t="shared" si="167"/>
        <v/>
      </c>
      <c r="BU204" s="35" t="str">
        <f t="shared" si="189"/>
        <v/>
      </c>
      <c r="BV204" s="35" t="str">
        <f t="shared" si="168"/>
        <v/>
      </c>
      <c r="BW204" s="35" t="str">
        <f t="shared" si="169"/>
        <v/>
      </c>
      <c r="BX204" s="35" t="str">
        <f t="shared" si="170"/>
        <v/>
      </c>
      <c r="BY204" s="35" t="str">
        <f t="shared" si="171"/>
        <v/>
      </c>
      <c r="BZ204" s="35" t="str">
        <f t="shared" si="190"/>
        <v/>
      </c>
      <c r="CA204" s="35" t="str">
        <f t="shared" si="172"/>
        <v/>
      </c>
      <c r="CB204" s="35" t="str">
        <f t="shared" si="173"/>
        <v/>
      </c>
      <c r="CC204" s="35" t="str">
        <f t="shared" si="174"/>
        <v/>
      </c>
    </row>
    <row r="205" spans="1:81" ht="34" outlineLevel="1" x14ac:dyDescent="0.2">
      <c r="A205" s="4"/>
      <c r="B205" s="8" t="s">
        <v>1203</v>
      </c>
      <c r="C205" s="4" t="s">
        <v>1204</v>
      </c>
      <c r="D205" s="8">
        <v>1</v>
      </c>
      <c r="E205" s="8"/>
      <c r="F205" s="8"/>
      <c r="G205" s="8"/>
      <c r="H205" s="8">
        <v>40</v>
      </c>
      <c r="I205" s="8"/>
      <c r="J205" s="8"/>
      <c r="K205" s="8"/>
      <c r="L205" s="52">
        <v>800</v>
      </c>
      <c r="M205" s="84" t="s">
        <v>229</v>
      </c>
      <c r="N205" s="4" t="s">
        <v>1199</v>
      </c>
      <c r="O205" s="8">
        <v>1</v>
      </c>
      <c r="P205" s="8"/>
      <c r="Q205" s="8" t="s">
        <v>617</v>
      </c>
      <c r="R205" s="8"/>
      <c r="S205" s="8"/>
      <c r="T205" s="8"/>
      <c r="U205" s="8"/>
      <c r="V205" s="8"/>
      <c r="W205" s="85"/>
      <c r="X205" s="63"/>
      <c r="Y205" s="4" t="s">
        <v>539</v>
      </c>
      <c r="Z205" s="8"/>
      <c r="AA205" s="8">
        <v>80</v>
      </c>
      <c r="AB205" s="8"/>
      <c r="AC205" s="8"/>
      <c r="AD205" s="8"/>
      <c r="AE205" s="8"/>
      <c r="AF205" s="8"/>
      <c r="AG205" s="8"/>
      <c r="AH205" s="8"/>
      <c r="AJ205" s="35" t="str">
        <f t="shared" si="178"/>
        <v/>
      </c>
      <c r="AK205" s="35" t="str">
        <f t="shared" si="179"/>
        <v/>
      </c>
      <c r="AL205" s="35" t="str">
        <f t="shared" si="180"/>
        <v/>
      </c>
      <c r="AM205" s="35" t="str">
        <f t="shared" si="181"/>
        <v/>
      </c>
      <c r="AN205" s="35" t="str">
        <f t="shared" si="182"/>
        <v/>
      </c>
      <c r="AO205" s="35" t="str">
        <f t="shared" si="183"/>
        <v/>
      </c>
      <c r="AP205" s="35" t="str">
        <f t="shared" si="184"/>
        <v/>
      </c>
      <c r="AQ205" s="35" t="str">
        <f t="shared" si="185"/>
        <v/>
      </c>
      <c r="AR205" s="35" t="str">
        <f t="shared" si="186"/>
        <v/>
      </c>
      <c r="AS205" s="35" t="str">
        <f t="shared" si="146"/>
        <v/>
      </c>
      <c r="AT205" s="35" t="str">
        <f t="shared" si="187"/>
        <v/>
      </c>
      <c r="AU205" s="35" t="str">
        <f t="shared" si="147"/>
        <v/>
      </c>
      <c r="AV205" s="35" t="str">
        <f t="shared" si="148"/>
        <v/>
      </c>
      <c r="AW205" s="35" t="str">
        <f t="shared" si="149"/>
        <v/>
      </c>
      <c r="AZ205" s="35" t="str">
        <f t="shared" si="150"/>
        <v/>
      </c>
      <c r="BA205" s="35" t="str">
        <f t="shared" si="151"/>
        <v/>
      </c>
      <c r="BB205" s="35" t="str">
        <f t="shared" si="152"/>
        <v/>
      </c>
      <c r="BC205" s="35" t="str">
        <f t="shared" si="153"/>
        <v/>
      </c>
      <c r="BD205" s="35" t="str">
        <f t="shared" si="154"/>
        <v/>
      </c>
      <c r="BE205" s="35">
        <f t="shared" si="155"/>
        <v>20</v>
      </c>
      <c r="BF205" s="35" t="str">
        <f t="shared" si="156"/>
        <v/>
      </c>
      <c r="BG205" s="35" t="str">
        <f t="shared" si="157"/>
        <v/>
      </c>
      <c r="BH205" s="35" t="str">
        <f t="shared" si="158"/>
        <v/>
      </c>
      <c r="BI205" s="35" t="str">
        <f t="shared" si="159"/>
        <v/>
      </c>
      <c r="BJ205" s="35" t="str">
        <f t="shared" si="160"/>
        <v/>
      </c>
      <c r="BK205" s="35" t="str">
        <f t="shared" si="161"/>
        <v/>
      </c>
      <c r="BL205" s="35" t="str">
        <f t="shared" si="162"/>
        <v/>
      </c>
      <c r="BM205" s="35" t="str">
        <f t="shared" si="163"/>
        <v/>
      </c>
      <c r="BP205" s="35" t="str">
        <f t="shared" si="188"/>
        <v/>
      </c>
      <c r="BQ205" s="35" t="str">
        <f t="shared" si="164"/>
        <v/>
      </c>
      <c r="BR205" s="35" t="str">
        <f t="shared" si="165"/>
        <v/>
      </c>
      <c r="BS205" s="35" t="str">
        <f t="shared" si="166"/>
        <v/>
      </c>
      <c r="BT205" s="35" t="str">
        <f t="shared" si="167"/>
        <v/>
      </c>
      <c r="BU205" s="35" t="str">
        <f t="shared" si="189"/>
        <v/>
      </c>
      <c r="BV205" s="35" t="str">
        <f t="shared" si="168"/>
        <v/>
      </c>
      <c r="BW205" s="35" t="str">
        <f t="shared" si="169"/>
        <v/>
      </c>
      <c r="BX205" s="35" t="str">
        <f t="shared" si="170"/>
        <v/>
      </c>
      <c r="BY205" s="35" t="str">
        <f t="shared" si="171"/>
        <v/>
      </c>
      <c r="BZ205" s="35" t="str">
        <f t="shared" si="190"/>
        <v/>
      </c>
      <c r="CA205" s="35" t="str">
        <f t="shared" si="172"/>
        <v/>
      </c>
      <c r="CB205" s="35" t="str">
        <f t="shared" si="173"/>
        <v/>
      </c>
      <c r="CC205" s="35" t="str">
        <f t="shared" si="174"/>
        <v/>
      </c>
    </row>
    <row r="206" spans="1:81" outlineLevel="1" x14ac:dyDescent="0.2">
      <c r="A206" s="4"/>
      <c r="B206" s="8"/>
      <c r="C206" s="4"/>
      <c r="D206" s="8"/>
      <c r="E206" s="8"/>
      <c r="F206" s="8"/>
      <c r="G206" s="8"/>
      <c r="H206" s="8"/>
      <c r="I206" s="8"/>
      <c r="J206" s="8"/>
      <c r="K206" s="8"/>
      <c r="L206" s="52"/>
      <c r="M206" s="84"/>
      <c r="N206" s="4"/>
      <c r="O206" s="8"/>
      <c r="P206" s="8"/>
      <c r="Q206" s="8"/>
      <c r="R206" s="8"/>
      <c r="S206" s="8"/>
      <c r="T206" s="8"/>
      <c r="U206" s="8"/>
      <c r="V206" s="8"/>
      <c r="W206" s="85"/>
      <c r="X206" s="63"/>
      <c r="Y206" s="4"/>
      <c r="Z206" s="8"/>
      <c r="AA206" s="8"/>
      <c r="AB206" s="8"/>
      <c r="AC206" s="8"/>
      <c r="AD206" s="8"/>
      <c r="AE206" s="8"/>
      <c r="AF206" s="8"/>
      <c r="AG206" s="8"/>
      <c r="AH206" s="8"/>
      <c r="AJ206" s="35" t="str">
        <f t="shared" si="178"/>
        <v/>
      </c>
      <c r="AK206" s="35" t="str">
        <f t="shared" si="179"/>
        <v/>
      </c>
      <c r="AL206" s="35" t="str">
        <f t="shared" si="180"/>
        <v/>
      </c>
      <c r="AM206" s="35" t="str">
        <f t="shared" si="181"/>
        <v/>
      </c>
      <c r="AN206" s="35" t="str">
        <f t="shared" si="182"/>
        <v/>
      </c>
      <c r="AO206" s="35" t="str">
        <f t="shared" si="183"/>
        <v/>
      </c>
      <c r="AP206" s="35" t="str">
        <f t="shared" si="184"/>
        <v/>
      </c>
      <c r="AQ206" s="35" t="str">
        <f t="shared" si="185"/>
        <v/>
      </c>
      <c r="AR206" s="35" t="str">
        <f t="shared" si="186"/>
        <v/>
      </c>
      <c r="AS206" s="35" t="str">
        <f t="shared" si="146"/>
        <v/>
      </c>
      <c r="AT206" s="35" t="str">
        <f t="shared" si="187"/>
        <v/>
      </c>
      <c r="AU206" s="35" t="str">
        <f t="shared" si="147"/>
        <v/>
      </c>
      <c r="AV206" s="35" t="str">
        <f t="shared" si="148"/>
        <v/>
      </c>
      <c r="AW206" s="35" t="str">
        <f t="shared" si="149"/>
        <v/>
      </c>
      <c r="AZ206" s="35" t="str">
        <f t="shared" si="150"/>
        <v/>
      </c>
      <c r="BA206" s="35" t="str">
        <f t="shared" si="151"/>
        <v/>
      </c>
      <c r="BB206" s="35" t="str">
        <f t="shared" si="152"/>
        <v/>
      </c>
      <c r="BC206" s="35" t="str">
        <f t="shared" si="153"/>
        <v/>
      </c>
      <c r="BD206" s="35" t="str">
        <f t="shared" si="154"/>
        <v/>
      </c>
      <c r="BE206" s="35" t="str">
        <f t="shared" si="155"/>
        <v/>
      </c>
      <c r="BF206" s="35" t="str">
        <f t="shared" si="156"/>
        <v/>
      </c>
      <c r="BG206" s="35" t="str">
        <f t="shared" si="157"/>
        <v/>
      </c>
      <c r="BH206" s="35" t="str">
        <f t="shared" si="158"/>
        <v/>
      </c>
      <c r="BI206" s="35" t="str">
        <f t="shared" si="159"/>
        <v/>
      </c>
      <c r="BJ206" s="35" t="str">
        <f t="shared" si="160"/>
        <v/>
      </c>
      <c r="BK206" s="35" t="str">
        <f t="shared" si="161"/>
        <v/>
      </c>
      <c r="BL206" s="35" t="str">
        <f t="shared" si="162"/>
        <v/>
      </c>
      <c r="BM206" s="35" t="str">
        <f t="shared" si="163"/>
        <v/>
      </c>
      <c r="BP206" s="35" t="str">
        <f t="shared" si="188"/>
        <v/>
      </c>
      <c r="BQ206" s="35" t="str">
        <f t="shared" si="164"/>
        <v/>
      </c>
      <c r="BR206" s="35" t="str">
        <f t="shared" si="165"/>
        <v/>
      </c>
      <c r="BS206" s="35" t="str">
        <f t="shared" si="166"/>
        <v/>
      </c>
      <c r="BT206" s="35" t="str">
        <f t="shared" si="167"/>
        <v/>
      </c>
      <c r="BU206" s="35" t="str">
        <f t="shared" si="189"/>
        <v/>
      </c>
      <c r="BV206" s="35" t="str">
        <f t="shared" si="168"/>
        <v/>
      </c>
      <c r="BW206" s="35" t="str">
        <f t="shared" si="169"/>
        <v/>
      </c>
      <c r="BX206" s="35" t="str">
        <f t="shared" si="170"/>
        <v/>
      </c>
      <c r="BY206" s="35" t="str">
        <f t="shared" si="171"/>
        <v/>
      </c>
      <c r="BZ206" s="35" t="str">
        <f t="shared" si="190"/>
        <v/>
      </c>
      <c r="CA206" s="35" t="str">
        <f t="shared" si="172"/>
        <v/>
      </c>
      <c r="CB206" s="35" t="str">
        <f t="shared" si="173"/>
        <v/>
      </c>
      <c r="CC206" s="35" t="str">
        <f t="shared" si="174"/>
        <v/>
      </c>
    </row>
    <row r="207" spans="1:81" ht="34" outlineLevel="1" x14ac:dyDescent="0.2">
      <c r="A207" s="4"/>
      <c r="B207" s="8"/>
      <c r="C207" s="4" t="s">
        <v>150</v>
      </c>
      <c r="D207" s="8">
        <v>1</v>
      </c>
      <c r="E207" s="8"/>
      <c r="F207" s="8"/>
      <c r="G207" s="8" t="s">
        <v>54</v>
      </c>
      <c r="H207" s="8"/>
      <c r="I207" s="8"/>
      <c r="J207" s="8"/>
      <c r="K207" s="8"/>
      <c r="L207" s="52"/>
      <c r="M207" s="84" t="s">
        <v>230</v>
      </c>
      <c r="N207" s="4" t="s">
        <v>629</v>
      </c>
      <c r="O207" s="8">
        <v>1</v>
      </c>
      <c r="P207" s="8"/>
      <c r="Q207" s="8"/>
      <c r="R207" s="8"/>
      <c r="S207" s="8"/>
      <c r="T207" s="8"/>
      <c r="U207" s="8"/>
      <c r="V207" s="8"/>
      <c r="W207" s="85"/>
      <c r="X207" s="63"/>
      <c r="Y207" s="4"/>
      <c r="Z207" s="8"/>
      <c r="AA207" s="8"/>
      <c r="AB207" s="8"/>
      <c r="AC207" s="8"/>
      <c r="AD207" s="8"/>
      <c r="AE207" s="8"/>
      <c r="AF207" s="8"/>
      <c r="AG207" s="8"/>
      <c r="AH207" s="8"/>
      <c r="AJ207" s="35" t="str">
        <f t="shared" si="178"/>
        <v/>
      </c>
      <c r="AK207" s="35" t="str">
        <f t="shared" si="179"/>
        <v/>
      </c>
      <c r="AL207" s="35" t="str">
        <f t="shared" si="180"/>
        <v/>
      </c>
      <c r="AM207" s="35" t="str">
        <f t="shared" si="181"/>
        <v/>
      </c>
      <c r="AN207" s="35" t="str">
        <f t="shared" si="182"/>
        <v/>
      </c>
      <c r="AO207" s="35" t="str">
        <f t="shared" si="183"/>
        <v/>
      </c>
      <c r="AP207" s="35">
        <f t="shared" si="184"/>
        <v>50</v>
      </c>
      <c r="AQ207" s="35" t="str">
        <f t="shared" si="185"/>
        <v/>
      </c>
      <c r="AR207" s="35" t="str">
        <f t="shared" si="186"/>
        <v/>
      </c>
      <c r="AS207" s="35" t="str">
        <f t="shared" si="146"/>
        <v/>
      </c>
      <c r="AT207" s="35" t="str">
        <f t="shared" si="187"/>
        <v/>
      </c>
      <c r="AU207" s="35" t="str">
        <f t="shared" si="147"/>
        <v/>
      </c>
      <c r="AV207" s="35" t="str">
        <f t="shared" si="148"/>
        <v/>
      </c>
      <c r="AW207" s="35" t="str">
        <f t="shared" si="149"/>
        <v/>
      </c>
      <c r="AZ207" s="35" t="str">
        <f t="shared" si="150"/>
        <v/>
      </c>
      <c r="BA207" s="35" t="str">
        <f t="shared" si="151"/>
        <v/>
      </c>
      <c r="BB207" s="35" t="str">
        <f t="shared" si="152"/>
        <v/>
      </c>
      <c r="BC207" s="35" t="str">
        <f t="shared" si="153"/>
        <v/>
      </c>
      <c r="BD207" s="35" t="str">
        <f t="shared" si="154"/>
        <v/>
      </c>
      <c r="BE207" s="35" t="str">
        <f t="shared" si="155"/>
        <v/>
      </c>
      <c r="BF207" s="35" t="str">
        <f t="shared" si="156"/>
        <v/>
      </c>
      <c r="BG207" s="35" t="str">
        <f t="shared" si="157"/>
        <v/>
      </c>
      <c r="BH207" s="35" t="str">
        <f t="shared" si="158"/>
        <v/>
      </c>
      <c r="BI207" s="35" t="str">
        <f t="shared" si="159"/>
        <v/>
      </c>
      <c r="BJ207" s="35" t="str">
        <f t="shared" si="160"/>
        <v/>
      </c>
      <c r="BK207" s="35" t="str">
        <f t="shared" si="161"/>
        <v/>
      </c>
      <c r="BL207" s="35" t="str">
        <f t="shared" si="162"/>
        <v/>
      </c>
      <c r="BM207" s="35" t="str">
        <f t="shared" si="163"/>
        <v/>
      </c>
      <c r="BP207" s="35" t="str">
        <f t="shared" si="188"/>
        <v/>
      </c>
      <c r="BQ207" s="35" t="str">
        <f t="shared" si="164"/>
        <v/>
      </c>
      <c r="BR207" s="35" t="str">
        <f t="shared" si="165"/>
        <v/>
      </c>
      <c r="BS207" s="35" t="str">
        <f t="shared" si="166"/>
        <v/>
      </c>
      <c r="BT207" s="35" t="str">
        <f t="shared" si="167"/>
        <v/>
      </c>
      <c r="BU207" s="35" t="str">
        <f t="shared" si="189"/>
        <v/>
      </c>
      <c r="BV207" s="35" t="str">
        <f t="shared" si="168"/>
        <v/>
      </c>
      <c r="BW207" s="35" t="str">
        <f t="shared" si="169"/>
        <v/>
      </c>
      <c r="BX207" s="35" t="str">
        <f t="shared" si="170"/>
        <v/>
      </c>
      <c r="BY207" s="35" t="str">
        <f t="shared" si="171"/>
        <v/>
      </c>
      <c r="BZ207" s="35" t="str">
        <f t="shared" si="190"/>
        <v/>
      </c>
      <c r="CA207" s="35" t="str">
        <f t="shared" si="172"/>
        <v/>
      </c>
      <c r="CB207" s="35" t="str">
        <f t="shared" si="173"/>
        <v/>
      </c>
      <c r="CC207" s="35" t="str">
        <f t="shared" si="174"/>
        <v/>
      </c>
    </row>
    <row r="208" spans="1:81" ht="17" outlineLevel="1" x14ac:dyDescent="0.2">
      <c r="A208" s="4"/>
      <c r="B208" s="8"/>
      <c r="C208" s="4" t="s">
        <v>148</v>
      </c>
      <c r="D208" s="8">
        <v>1</v>
      </c>
      <c r="E208" s="8"/>
      <c r="F208" s="8"/>
      <c r="G208" s="8"/>
      <c r="H208" s="8">
        <v>40</v>
      </c>
      <c r="I208" s="8"/>
      <c r="J208" s="8"/>
      <c r="K208" s="8"/>
      <c r="L208" s="52"/>
      <c r="M208" s="8"/>
      <c r="N208" s="8"/>
      <c r="O208" s="8"/>
      <c r="P208" s="8"/>
      <c r="Q208" s="8"/>
      <c r="R208" s="8"/>
      <c r="S208" s="8"/>
      <c r="T208" s="8"/>
      <c r="U208" s="8"/>
      <c r="V208" s="8"/>
      <c r="W208" s="85"/>
      <c r="X208" s="63"/>
      <c r="Y208" s="4"/>
      <c r="Z208" s="8"/>
      <c r="AA208" s="8"/>
      <c r="AB208" s="8"/>
      <c r="AC208" s="8"/>
      <c r="AD208" s="8"/>
      <c r="AE208" s="8"/>
      <c r="AF208" s="8"/>
      <c r="AG208" s="8"/>
      <c r="AH208" s="8"/>
      <c r="AJ208" s="35" t="str">
        <f t="shared" si="178"/>
        <v/>
      </c>
      <c r="AK208" s="35" t="str">
        <f t="shared" si="179"/>
        <v/>
      </c>
      <c r="AL208" s="35" t="str">
        <f t="shared" si="180"/>
        <v/>
      </c>
      <c r="AM208" s="35" t="str">
        <f t="shared" si="181"/>
        <v/>
      </c>
      <c r="AN208" s="35" t="str">
        <f t="shared" si="182"/>
        <v/>
      </c>
      <c r="AO208" s="35" t="str">
        <f t="shared" si="183"/>
        <v/>
      </c>
      <c r="AP208" s="35" t="str">
        <f t="shared" si="184"/>
        <v/>
      </c>
      <c r="AQ208" s="35" t="str">
        <f t="shared" si="185"/>
        <v/>
      </c>
      <c r="AR208" s="35" t="str">
        <f t="shared" si="186"/>
        <v/>
      </c>
      <c r="AS208" s="35" t="str">
        <f t="shared" si="146"/>
        <v/>
      </c>
      <c r="AT208" s="35" t="str">
        <f t="shared" si="187"/>
        <v/>
      </c>
      <c r="AU208" s="35" t="str">
        <f t="shared" si="147"/>
        <v/>
      </c>
      <c r="AV208" s="35" t="str">
        <f t="shared" si="148"/>
        <v/>
      </c>
      <c r="AW208" s="35" t="str">
        <f t="shared" si="149"/>
        <v/>
      </c>
      <c r="AZ208" s="35" t="str">
        <f t="shared" si="150"/>
        <v/>
      </c>
      <c r="BA208" s="35" t="str">
        <f t="shared" si="151"/>
        <v/>
      </c>
      <c r="BB208" s="35" t="str">
        <f t="shared" si="152"/>
        <v/>
      </c>
      <c r="BC208" s="35" t="str">
        <f t="shared" si="153"/>
        <v/>
      </c>
      <c r="BD208" s="35" t="str">
        <f t="shared" si="154"/>
        <v/>
      </c>
      <c r="BE208" s="35" t="str">
        <f t="shared" si="155"/>
        <v/>
      </c>
      <c r="BF208" s="35" t="str">
        <f t="shared" si="156"/>
        <v/>
      </c>
      <c r="BG208" s="35" t="str">
        <f t="shared" si="157"/>
        <v/>
      </c>
      <c r="BH208" s="35" t="str">
        <f t="shared" si="158"/>
        <v/>
      </c>
      <c r="BI208" s="35" t="str">
        <f t="shared" si="159"/>
        <v/>
      </c>
      <c r="BJ208" s="35" t="str">
        <f t="shared" si="160"/>
        <v/>
      </c>
      <c r="BK208" s="35" t="str">
        <f t="shared" si="161"/>
        <v/>
      </c>
      <c r="BL208" s="35" t="str">
        <f t="shared" si="162"/>
        <v/>
      </c>
      <c r="BM208" s="35" t="str">
        <f t="shared" si="163"/>
        <v/>
      </c>
      <c r="BP208" s="35" t="str">
        <f t="shared" si="188"/>
        <v/>
      </c>
      <c r="BQ208" s="35" t="str">
        <f t="shared" si="164"/>
        <v/>
      </c>
      <c r="BR208" s="35" t="str">
        <f t="shared" si="165"/>
        <v/>
      </c>
      <c r="BS208" s="35" t="str">
        <f t="shared" si="166"/>
        <v/>
      </c>
      <c r="BT208" s="35" t="str">
        <f t="shared" si="167"/>
        <v/>
      </c>
      <c r="BU208" s="35" t="str">
        <f t="shared" si="189"/>
        <v/>
      </c>
      <c r="BV208" s="35" t="str">
        <f t="shared" si="168"/>
        <v/>
      </c>
      <c r="BW208" s="35" t="str">
        <f t="shared" si="169"/>
        <v/>
      </c>
      <c r="BX208" s="35" t="str">
        <f t="shared" si="170"/>
        <v/>
      </c>
      <c r="BY208" s="35" t="str">
        <f t="shared" si="171"/>
        <v/>
      </c>
      <c r="BZ208" s="35" t="str">
        <f t="shared" si="190"/>
        <v/>
      </c>
      <c r="CA208" s="35" t="str">
        <f t="shared" si="172"/>
        <v/>
      </c>
      <c r="CB208" s="35" t="str">
        <f t="shared" si="173"/>
        <v/>
      </c>
      <c r="CC208" s="35" t="str">
        <f t="shared" si="174"/>
        <v/>
      </c>
    </row>
    <row r="209" spans="1:81" ht="17" outlineLevel="1" x14ac:dyDescent="0.2">
      <c r="A209" s="4"/>
      <c r="B209" s="8"/>
      <c r="C209" s="4" t="s">
        <v>148</v>
      </c>
      <c r="D209" s="8">
        <v>1</v>
      </c>
      <c r="E209" s="8"/>
      <c r="F209" s="8"/>
      <c r="G209" s="8"/>
      <c r="H209" s="8">
        <v>40</v>
      </c>
      <c r="I209" s="8"/>
      <c r="J209" s="8"/>
      <c r="K209" s="8"/>
      <c r="L209" s="52"/>
      <c r="M209" s="84" t="s">
        <v>232</v>
      </c>
      <c r="N209" s="4" t="s">
        <v>657</v>
      </c>
      <c r="O209" s="8">
        <v>1</v>
      </c>
      <c r="P209" s="8"/>
      <c r="Q209" s="8" t="s">
        <v>17</v>
      </c>
      <c r="R209" s="8"/>
      <c r="S209" s="8">
        <v>20</v>
      </c>
      <c r="T209" s="8"/>
      <c r="U209" s="8">
        <f>20*36</f>
        <v>720</v>
      </c>
      <c r="V209" s="8"/>
      <c r="W209" s="85"/>
      <c r="X209" s="63"/>
      <c r="Y209" s="4"/>
      <c r="Z209" s="8"/>
      <c r="AA209" s="8"/>
      <c r="AB209" s="8"/>
      <c r="AC209" s="8"/>
      <c r="AD209" s="8"/>
      <c r="AE209" s="8"/>
      <c r="AF209" s="8"/>
      <c r="AG209" s="8"/>
      <c r="AH209" s="8"/>
      <c r="AJ209" s="35" t="str">
        <f t="shared" si="178"/>
        <v/>
      </c>
      <c r="AK209" s="35" t="str">
        <f t="shared" si="179"/>
        <v/>
      </c>
      <c r="AL209" s="35" t="str">
        <f t="shared" si="180"/>
        <v/>
      </c>
      <c r="AM209" s="35" t="str">
        <f t="shared" si="181"/>
        <v/>
      </c>
      <c r="AN209" s="35" t="str">
        <f t="shared" si="182"/>
        <v/>
      </c>
      <c r="AO209" s="35" t="str">
        <f t="shared" si="183"/>
        <v/>
      </c>
      <c r="AP209" s="35" t="str">
        <f t="shared" si="184"/>
        <v/>
      </c>
      <c r="AQ209" s="35" t="str">
        <f t="shared" si="185"/>
        <v/>
      </c>
      <c r="AR209" s="35" t="str">
        <f t="shared" si="186"/>
        <v/>
      </c>
      <c r="AS209" s="35" t="str">
        <f t="shared" si="146"/>
        <v/>
      </c>
      <c r="AT209" s="35" t="str">
        <f t="shared" si="187"/>
        <v/>
      </c>
      <c r="AU209" s="35" t="str">
        <f t="shared" si="147"/>
        <v/>
      </c>
      <c r="AV209" s="35" t="str">
        <f t="shared" si="148"/>
        <v/>
      </c>
      <c r="AW209" s="35" t="str">
        <f t="shared" si="149"/>
        <v/>
      </c>
      <c r="AZ209" s="35" t="str">
        <f t="shared" si="150"/>
        <v/>
      </c>
      <c r="BA209" s="35" t="str">
        <f t="shared" si="151"/>
        <v/>
      </c>
      <c r="BB209" s="35" t="str">
        <f t="shared" si="152"/>
        <v/>
      </c>
      <c r="BC209" s="35" t="str">
        <f t="shared" si="153"/>
        <v/>
      </c>
      <c r="BD209" s="35" t="str">
        <f t="shared" si="154"/>
        <v/>
      </c>
      <c r="BE209" s="35">
        <f t="shared" si="155"/>
        <v>10</v>
      </c>
      <c r="BF209" s="35" t="str">
        <f t="shared" si="156"/>
        <v/>
      </c>
      <c r="BG209" s="35" t="str">
        <f t="shared" si="157"/>
        <v/>
      </c>
      <c r="BH209" s="35" t="str">
        <f t="shared" si="158"/>
        <v/>
      </c>
      <c r="BI209" s="35" t="str">
        <f t="shared" si="159"/>
        <v/>
      </c>
      <c r="BJ209" s="35" t="str">
        <f t="shared" si="160"/>
        <v/>
      </c>
      <c r="BK209" s="35" t="str">
        <f t="shared" si="161"/>
        <v/>
      </c>
      <c r="BL209" s="35" t="str">
        <f t="shared" si="162"/>
        <v/>
      </c>
      <c r="BM209" s="35" t="str">
        <f t="shared" si="163"/>
        <v/>
      </c>
      <c r="BP209" s="35" t="str">
        <f t="shared" si="188"/>
        <v/>
      </c>
      <c r="BQ209" s="35" t="str">
        <f t="shared" si="164"/>
        <v/>
      </c>
      <c r="BR209" s="35" t="str">
        <f t="shared" si="165"/>
        <v/>
      </c>
      <c r="BS209" s="35" t="str">
        <f t="shared" si="166"/>
        <v/>
      </c>
      <c r="BT209" s="35" t="str">
        <f t="shared" si="167"/>
        <v/>
      </c>
      <c r="BU209" s="35" t="str">
        <f t="shared" si="189"/>
        <v/>
      </c>
      <c r="BV209" s="35" t="str">
        <f t="shared" si="168"/>
        <v/>
      </c>
      <c r="BW209" s="35" t="str">
        <f t="shared" si="169"/>
        <v/>
      </c>
      <c r="BX209" s="35" t="str">
        <f t="shared" si="170"/>
        <v/>
      </c>
      <c r="BY209" s="35" t="str">
        <f t="shared" si="171"/>
        <v/>
      </c>
      <c r="BZ209" s="35" t="str">
        <f t="shared" si="190"/>
        <v/>
      </c>
      <c r="CA209" s="35" t="str">
        <f t="shared" si="172"/>
        <v/>
      </c>
      <c r="CB209" s="35" t="str">
        <f t="shared" si="173"/>
        <v/>
      </c>
      <c r="CC209" s="35" t="str">
        <f t="shared" si="174"/>
        <v/>
      </c>
    </row>
    <row r="210" spans="1:81" ht="34" outlineLevel="1" x14ac:dyDescent="0.2">
      <c r="A210" s="4"/>
      <c r="B210" s="8"/>
      <c r="C210" s="4" t="s">
        <v>149</v>
      </c>
      <c r="D210" s="8">
        <v>4</v>
      </c>
      <c r="E210" s="8"/>
      <c r="F210" s="8"/>
      <c r="G210" s="8"/>
      <c r="H210" s="8"/>
      <c r="I210" s="8"/>
      <c r="J210" s="8"/>
      <c r="K210" s="8"/>
      <c r="L210" s="52"/>
      <c r="M210" s="84" t="s">
        <v>231</v>
      </c>
      <c r="N210" s="4" t="s">
        <v>658</v>
      </c>
      <c r="O210" s="8"/>
      <c r="P210" s="8">
        <v>1</v>
      </c>
      <c r="Q210" s="8" t="s">
        <v>659</v>
      </c>
      <c r="R210" s="8"/>
      <c r="S210" s="8"/>
      <c r="T210" s="8"/>
      <c r="U210" s="8"/>
      <c r="V210" s="8"/>
      <c r="W210" s="85">
        <f>40*20</f>
        <v>800</v>
      </c>
      <c r="X210" s="63"/>
      <c r="Y210" s="4"/>
      <c r="Z210" s="8"/>
      <c r="AA210" s="8"/>
      <c r="AB210" s="8"/>
      <c r="AC210" s="8"/>
      <c r="AD210" s="8"/>
      <c r="AE210" s="8"/>
      <c r="AF210" s="8"/>
      <c r="AG210" s="8"/>
      <c r="AH210" s="8"/>
      <c r="AJ210" s="35" t="str">
        <f t="shared" si="178"/>
        <v/>
      </c>
      <c r="AK210" s="35" t="str">
        <f t="shared" si="179"/>
        <v/>
      </c>
      <c r="AL210" s="35" t="str">
        <f t="shared" si="180"/>
        <v/>
      </c>
      <c r="AM210" s="35" t="str">
        <f t="shared" si="181"/>
        <v/>
      </c>
      <c r="AN210" s="35" t="str">
        <f t="shared" si="182"/>
        <v/>
      </c>
      <c r="AO210" s="35" t="str">
        <f t="shared" si="183"/>
        <v/>
      </c>
      <c r="AP210" s="35" t="str">
        <f t="shared" si="184"/>
        <v/>
      </c>
      <c r="AQ210" s="35" t="str">
        <f t="shared" si="185"/>
        <v/>
      </c>
      <c r="AR210" s="35" t="str">
        <f t="shared" si="186"/>
        <v/>
      </c>
      <c r="AS210" s="35" t="str">
        <f t="shared" si="146"/>
        <v/>
      </c>
      <c r="AT210" s="35" t="str">
        <f t="shared" si="187"/>
        <v/>
      </c>
      <c r="AU210" s="35" t="str">
        <f t="shared" si="147"/>
        <v/>
      </c>
      <c r="AV210" s="35" t="str">
        <f t="shared" si="148"/>
        <v/>
      </c>
      <c r="AW210" s="35" t="str">
        <f t="shared" si="149"/>
        <v/>
      </c>
      <c r="AZ210" s="35" t="str">
        <f t="shared" si="150"/>
        <v/>
      </c>
      <c r="BA210" s="35" t="str">
        <f t="shared" si="151"/>
        <v/>
      </c>
      <c r="BB210" s="35" t="str">
        <f t="shared" si="152"/>
        <v/>
      </c>
      <c r="BC210" s="35" t="str">
        <f t="shared" si="153"/>
        <v/>
      </c>
      <c r="BD210" s="35" t="str">
        <f t="shared" si="154"/>
        <v/>
      </c>
      <c r="BE210" s="35" t="str">
        <f t="shared" si="155"/>
        <v/>
      </c>
      <c r="BF210" s="35" t="str">
        <f t="shared" si="156"/>
        <v/>
      </c>
      <c r="BG210" s="35" t="str">
        <f t="shared" si="157"/>
        <v/>
      </c>
      <c r="BH210" s="35" t="str">
        <f t="shared" si="158"/>
        <v/>
      </c>
      <c r="BI210" s="35" t="str">
        <f t="shared" si="159"/>
        <v/>
      </c>
      <c r="BJ210" s="35">
        <f t="shared" si="160"/>
        <v>15</v>
      </c>
      <c r="BK210" s="35" t="str">
        <f t="shared" si="161"/>
        <v/>
      </c>
      <c r="BL210" s="35" t="str">
        <f t="shared" si="162"/>
        <v/>
      </c>
      <c r="BM210" s="35" t="str">
        <f t="shared" si="163"/>
        <v/>
      </c>
      <c r="BP210" s="35" t="str">
        <f t="shared" si="188"/>
        <v/>
      </c>
      <c r="BQ210" s="35" t="str">
        <f t="shared" si="164"/>
        <v/>
      </c>
      <c r="BR210" s="35" t="str">
        <f t="shared" si="165"/>
        <v/>
      </c>
      <c r="BS210" s="35" t="str">
        <f t="shared" si="166"/>
        <v/>
      </c>
      <c r="BT210" s="35" t="str">
        <f t="shared" si="167"/>
        <v/>
      </c>
      <c r="BU210" s="35" t="str">
        <f t="shared" si="189"/>
        <v/>
      </c>
      <c r="BV210" s="35" t="str">
        <f t="shared" si="168"/>
        <v/>
      </c>
      <c r="BW210" s="35" t="str">
        <f t="shared" si="169"/>
        <v/>
      </c>
      <c r="BX210" s="35" t="str">
        <f t="shared" si="170"/>
        <v/>
      </c>
      <c r="BY210" s="35" t="str">
        <f t="shared" si="171"/>
        <v/>
      </c>
      <c r="BZ210" s="35" t="str">
        <f t="shared" si="190"/>
        <v/>
      </c>
      <c r="CA210" s="35" t="str">
        <f t="shared" si="172"/>
        <v/>
      </c>
      <c r="CB210" s="35" t="str">
        <f t="shared" si="173"/>
        <v/>
      </c>
      <c r="CC210" s="35" t="str">
        <f t="shared" si="174"/>
        <v/>
      </c>
    </row>
    <row r="211" spans="1:81" s="142" customFormat="1" ht="18" x14ac:dyDescent="0.2">
      <c r="A211" s="136" t="s">
        <v>172</v>
      </c>
      <c r="B211" s="137" t="s">
        <v>315</v>
      </c>
      <c r="C211" s="143" t="s">
        <v>5</v>
      </c>
      <c r="D211" s="137"/>
      <c r="E211" s="137"/>
      <c r="F211" s="137"/>
      <c r="G211" s="137"/>
      <c r="H211" s="137"/>
      <c r="I211" s="137"/>
      <c r="J211" s="137"/>
      <c r="K211" s="137"/>
      <c r="L211" s="138"/>
      <c r="M211" s="139" t="s">
        <v>322</v>
      </c>
      <c r="N211" s="143" t="s">
        <v>6</v>
      </c>
      <c r="O211" s="137"/>
      <c r="P211" s="137"/>
      <c r="Q211" s="137"/>
      <c r="R211" s="137"/>
      <c r="S211" s="137"/>
      <c r="T211" s="137"/>
      <c r="U211" s="137"/>
      <c r="V211" s="137"/>
      <c r="W211" s="140"/>
      <c r="X211" s="141" t="s">
        <v>293</v>
      </c>
      <c r="Y211" s="143" t="s">
        <v>1</v>
      </c>
      <c r="Z211" s="137"/>
      <c r="AA211" s="137"/>
      <c r="AB211" s="137"/>
      <c r="AC211" s="137"/>
      <c r="AD211" s="137"/>
      <c r="AE211" s="137"/>
      <c r="AF211" s="137"/>
      <c r="AG211" s="137"/>
      <c r="AH211" s="137"/>
      <c r="AJ211" s="35" t="str">
        <f t="shared" si="178"/>
        <v/>
      </c>
      <c r="AK211" s="35" t="str">
        <f t="shared" si="179"/>
        <v/>
      </c>
      <c r="AL211" s="35" t="str">
        <f t="shared" si="180"/>
        <v/>
      </c>
      <c r="AM211" s="35" t="str">
        <f t="shared" si="181"/>
        <v/>
      </c>
      <c r="AN211" s="35" t="str">
        <f t="shared" si="182"/>
        <v/>
      </c>
      <c r="AO211" s="35" t="str">
        <f t="shared" si="183"/>
        <v/>
      </c>
      <c r="AP211" s="35" t="str">
        <f t="shared" si="184"/>
        <v/>
      </c>
      <c r="AQ211" s="35" t="str">
        <f t="shared" si="185"/>
        <v/>
      </c>
      <c r="AR211" s="35" t="str">
        <f t="shared" si="186"/>
        <v/>
      </c>
      <c r="AS211" s="35" t="str">
        <f t="shared" si="146"/>
        <v/>
      </c>
      <c r="AT211" s="35" t="str">
        <f t="shared" si="187"/>
        <v/>
      </c>
      <c r="AU211" s="35" t="str">
        <f t="shared" si="147"/>
        <v/>
      </c>
      <c r="AV211" s="35" t="str">
        <f t="shared" si="148"/>
        <v/>
      </c>
      <c r="AW211" s="35" t="str">
        <f t="shared" si="149"/>
        <v/>
      </c>
      <c r="AX211" s="35"/>
      <c r="AY211" s="35"/>
      <c r="AZ211" s="35" t="str">
        <f t="shared" si="150"/>
        <v/>
      </c>
      <c r="BA211" s="35" t="str">
        <f t="shared" si="151"/>
        <v/>
      </c>
      <c r="BB211" s="35" t="str">
        <f t="shared" si="152"/>
        <v/>
      </c>
      <c r="BC211" s="35" t="str">
        <f t="shared" si="153"/>
        <v/>
      </c>
      <c r="BD211" s="35" t="str">
        <f t="shared" si="154"/>
        <v/>
      </c>
      <c r="BE211" s="35" t="str">
        <f t="shared" si="155"/>
        <v/>
      </c>
      <c r="BF211" s="35" t="str">
        <f t="shared" si="156"/>
        <v/>
      </c>
      <c r="BG211" s="35" t="str">
        <f t="shared" si="157"/>
        <v/>
      </c>
      <c r="BH211" s="35" t="str">
        <f t="shared" si="158"/>
        <v/>
      </c>
      <c r="BI211" s="35" t="str">
        <f t="shared" si="159"/>
        <v/>
      </c>
      <c r="BJ211" s="35" t="str">
        <f t="shared" si="160"/>
        <v/>
      </c>
      <c r="BK211" s="35" t="str">
        <f t="shared" si="161"/>
        <v/>
      </c>
      <c r="BL211" s="35" t="str">
        <f t="shared" si="162"/>
        <v/>
      </c>
      <c r="BM211" s="35" t="str">
        <f t="shared" si="163"/>
        <v/>
      </c>
      <c r="BN211" s="35"/>
      <c r="BO211" s="35"/>
      <c r="BP211" s="35" t="str">
        <f t="shared" si="188"/>
        <v/>
      </c>
      <c r="BQ211" s="35" t="str">
        <f t="shared" si="164"/>
        <v/>
      </c>
      <c r="BR211" s="35" t="str">
        <f t="shared" si="165"/>
        <v/>
      </c>
      <c r="BS211" s="35" t="str">
        <f t="shared" si="166"/>
        <v/>
      </c>
      <c r="BT211" s="35" t="str">
        <f t="shared" si="167"/>
        <v/>
      </c>
      <c r="BU211" s="35" t="str">
        <f t="shared" si="189"/>
        <v/>
      </c>
      <c r="BV211" s="35" t="str">
        <f t="shared" si="168"/>
        <v/>
      </c>
      <c r="BW211" s="35" t="str">
        <f t="shared" si="169"/>
        <v/>
      </c>
      <c r="BX211" s="35" t="str">
        <f t="shared" si="170"/>
        <v/>
      </c>
      <c r="BY211" s="35" t="str">
        <f t="shared" si="171"/>
        <v/>
      </c>
      <c r="BZ211" s="35" t="str">
        <f t="shared" si="190"/>
        <v/>
      </c>
      <c r="CA211" s="35" t="str">
        <f t="shared" si="172"/>
        <v/>
      </c>
      <c r="CB211" s="35" t="str">
        <f t="shared" si="173"/>
        <v/>
      </c>
      <c r="CC211" s="35" t="str">
        <f t="shared" si="174"/>
        <v/>
      </c>
    </row>
    <row r="212" spans="1:81" ht="17" outlineLevel="1" x14ac:dyDescent="0.2">
      <c r="A212" s="24"/>
      <c r="B212" s="3"/>
      <c r="C212" s="4" t="s">
        <v>110</v>
      </c>
      <c r="D212" s="8">
        <v>2</v>
      </c>
      <c r="E212" s="8"/>
      <c r="F212" s="8"/>
      <c r="G212" s="8"/>
      <c r="H212" s="8">
        <v>50</v>
      </c>
      <c r="I212" s="8"/>
      <c r="J212" s="8"/>
      <c r="K212" s="8"/>
      <c r="L212" s="52">
        <f>50*20</f>
        <v>1000</v>
      </c>
      <c r="M212" s="84"/>
      <c r="N212" s="25"/>
      <c r="O212" s="3"/>
      <c r="P212" s="3"/>
      <c r="Q212" s="3"/>
      <c r="R212" s="3"/>
      <c r="S212" s="3"/>
      <c r="T212" s="3"/>
      <c r="U212" s="3"/>
      <c r="V212" s="3"/>
      <c r="W212" s="86"/>
      <c r="X212" s="64"/>
      <c r="Y212" s="25"/>
      <c r="Z212" s="3"/>
      <c r="AA212" s="3"/>
      <c r="AB212" s="3"/>
      <c r="AC212" s="3"/>
      <c r="AD212" s="3"/>
      <c r="AE212" s="3"/>
      <c r="AF212" s="3"/>
      <c r="AG212" s="3"/>
      <c r="AH212" s="3"/>
      <c r="AJ212" s="35" t="str">
        <f t="shared" si="178"/>
        <v/>
      </c>
      <c r="AK212" s="35" t="str">
        <f t="shared" si="179"/>
        <v/>
      </c>
      <c r="AL212" s="35" t="str">
        <f t="shared" si="180"/>
        <v/>
      </c>
      <c r="AM212" s="35" t="str">
        <f t="shared" si="181"/>
        <v/>
      </c>
      <c r="AN212" s="35" t="str">
        <f t="shared" si="182"/>
        <v/>
      </c>
      <c r="AO212" s="35" t="str">
        <f t="shared" si="183"/>
        <v/>
      </c>
      <c r="AP212" s="35" t="str">
        <f t="shared" si="184"/>
        <v/>
      </c>
      <c r="AQ212" s="35" t="str">
        <f t="shared" si="185"/>
        <v/>
      </c>
      <c r="AR212" s="35" t="str">
        <f t="shared" si="186"/>
        <v/>
      </c>
      <c r="AS212" s="35" t="str">
        <f t="shared" si="146"/>
        <v/>
      </c>
      <c r="AT212" s="35" t="str">
        <f t="shared" si="187"/>
        <v/>
      </c>
      <c r="AU212" s="35" t="str">
        <f t="shared" si="147"/>
        <v/>
      </c>
      <c r="AV212" s="35" t="str">
        <f t="shared" si="148"/>
        <v/>
      </c>
      <c r="AW212" s="35" t="str">
        <f t="shared" si="149"/>
        <v/>
      </c>
      <c r="AZ212" s="35" t="str">
        <f t="shared" si="150"/>
        <v/>
      </c>
      <c r="BA212" s="35" t="str">
        <f t="shared" si="151"/>
        <v/>
      </c>
      <c r="BB212" s="35" t="str">
        <f t="shared" si="152"/>
        <v/>
      </c>
      <c r="BC212" s="35" t="str">
        <f t="shared" si="153"/>
        <v/>
      </c>
      <c r="BD212" s="35" t="str">
        <f t="shared" si="154"/>
        <v/>
      </c>
      <c r="BE212" s="35" t="str">
        <f t="shared" si="155"/>
        <v/>
      </c>
      <c r="BF212" s="35" t="str">
        <f t="shared" si="156"/>
        <v/>
      </c>
      <c r="BG212" s="35" t="str">
        <f t="shared" si="157"/>
        <v/>
      </c>
      <c r="BH212" s="35" t="str">
        <f t="shared" si="158"/>
        <v/>
      </c>
      <c r="BI212" s="35" t="str">
        <f t="shared" si="159"/>
        <v/>
      </c>
      <c r="BJ212" s="35" t="str">
        <f t="shared" si="160"/>
        <v/>
      </c>
      <c r="BK212" s="35" t="str">
        <f t="shared" si="161"/>
        <v/>
      </c>
      <c r="BL212" s="35" t="str">
        <f t="shared" si="162"/>
        <v/>
      </c>
      <c r="BM212" s="35" t="str">
        <f t="shared" si="163"/>
        <v/>
      </c>
      <c r="BP212" s="35" t="str">
        <f t="shared" si="188"/>
        <v/>
      </c>
      <c r="BQ212" s="35" t="str">
        <f t="shared" si="164"/>
        <v/>
      </c>
      <c r="BR212" s="35" t="str">
        <f t="shared" si="165"/>
        <v/>
      </c>
      <c r="BS212" s="35" t="str">
        <f t="shared" si="166"/>
        <v/>
      </c>
      <c r="BT212" s="35" t="str">
        <f t="shared" si="167"/>
        <v/>
      </c>
      <c r="BU212" s="35" t="str">
        <f t="shared" si="189"/>
        <v/>
      </c>
      <c r="BV212" s="35" t="str">
        <f t="shared" si="168"/>
        <v/>
      </c>
      <c r="BW212" s="35" t="str">
        <f t="shared" si="169"/>
        <v/>
      </c>
      <c r="BX212" s="35" t="str">
        <f t="shared" si="170"/>
        <v/>
      </c>
      <c r="BY212" s="35" t="str">
        <f t="shared" si="171"/>
        <v/>
      </c>
      <c r="BZ212" s="35" t="str">
        <f t="shared" si="190"/>
        <v/>
      </c>
      <c r="CA212" s="35" t="str">
        <f t="shared" si="172"/>
        <v/>
      </c>
      <c r="CB212" s="35" t="str">
        <f t="shared" si="173"/>
        <v/>
      </c>
      <c r="CC212" s="35" t="str">
        <f t="shared" si="174"/>
        <v/>
      </c>
    </row>
    <row r="213" spans="1:81" ht="17" outlineLevel="1" x14ac:dyDescent="0.2">
      <c r="A213" s="24"/>
      <c r="B213" s="3"/>
      <c r="C213" s="4" t="s">
        <v>114</v>
      </c>
      <c r="D213" s="8">
        <v>1</v>
      </c>
      <c r="E213" s="8"/>
      <c r="F213" s="8"/>
      <c r="G213" s="8"/>
      <c r="H213" s="8">
        <v>20</v>
      </c>
      <c r="I213" s="8"/>
      <c r="J213" s="8"/>
      <c r="K213" s="8"/>
      <c r="L213" s="52">
        <v>400</v>
      </c>
      <c r="M213" s="84"/>
      <c r="N213" s="25"/>
      <c r="O213" s="3"/>
      <c r="P213" s="3"/>
      <c r="Q213" s="3"/>
      <c r="R213" s="3"/>
      <c r="S213" s="3"/>
      <c r="T213" s="3"/>
      <c r="U213" s="3"/>
      <c r="V213" s="3"/>
      <c r="W213" s="86"/>
      <c r="X213" s="64"/>
      <c r="Y213" s="25"/>
      <c r="Z213" s="3"/>
      <c r="AA213" s="3"/>
      <c r="AB213" s="3"/>
      <c r="AC213" s="3"/>
      <c r="AD213" s="3"/>
      <c r="AE213" s="3"/>
      <c r="AF213" s="3"/>
      <c r="AG213" s="3"/>
      <c r="AH213" s="3"/>
      <c r="AJ213" s="35" t="str">
        <f t="shared" si="178"/>
        <v/>
      </c>
      <c r="AK213" s="35" t="str">
        <f t="shared" si="179"/>
        <v/>
      </c>
      <c r="AL213" s="35" t="str">
        <f t="shared" si="180"/>
        <v/>
      </c>
      <c r="AM213" s="35" t="str">
        <f t="shared" si="181"/>
        <v/>
      </c>
      <c r="AN213" s="35" t="str">
        <f t="shared" si="182"/>
        <v/>
      </c>
      <c r="AO213" s="35" t="str">
        <f t="shared" si="183"/>
        <v/>
      </c>
      <c r="AP213" s="35" t="str">
        <f t="shared" si="184"/>
        <v/>
      </c>
      <c r="AQ213" s="35" t="str">
        <f t="shared" si="185"/>
        <v/>
      </c>
      <c r="AR213" s="35" t="str">
        <f t="shared" si="186"/>
        <v/>
      </c>
      <c r="AS213" s="35" t="str">
        <f t="shared" si="146"/>
        <v/>
      </c>
      <c r="AT213" s="35" t="str">
        <f t="shared" si="187"/>
        <v/>
      </c>
      <c r="AU213" s="35" t="str">
        <f t="shared" si="147"/>
        <v/>
      </c>
      <c r="AV213" s="35" t="str">
        <f t="shared" si="148"/>
        <v/>
      </c>
      <c r="AW213" s="35" t="str">
        <f t="shared" si="149"/>
        <v/>
      </c>
      <c r="AZ213" s="35" t="str">
        <f t="shared" si="150"/>
        <v/>
      </c>
      <c r="BA213" s="35" t="str">
        <f t="shared" si="151"/>
        <v/>
      </c>
      <c r="BB213" s="35" t="str">
        <f t="shared" si="152"/>
        <v/>
      </c>
      <c r="BC213" s="35" t="str">
        <f t="shared" si="153"/>
        <v/>
      </c>
      <c r="BD213" s="35" t="str">
        <f t="shared" si="154"/>
        <v/>
      </c>
      <c r="BE213" s="35" t="str">
        <f t="shared" si="155"/>
        <v/>
      </c>
      <c r="BF213" s="35" t="str">
        <f t="shared" si="156"/>
        <v/>
      </c>
      <c r="BG213" s="35" t="str">
        <f t="shared" si="157"/>
        <v/>
      </c>
      <c r="BH213" s="35" t="str">
        <f t="shared" si="158"/>
        <v/>
      </c>
      <c r="BI213" s="35" t="str">
        <f t="shared" si="159"/>
        <v/>
      </c>
      <c r="BJ213" s="35" t="str">
        <f t="shared" si="160"/>
        <v/>
      </c>
      <c r="BK213" s="35" t="str">
        <f t="shared" si="161"/>
        <v/>
      </c>
      <c r="BL213" s="35" t="str">
        <f t="shared" si="162"/>
        <v/>
      </c>
      <c r="BM213" s="35" t="str">
        <f t="shared" si="163"/>
        <v/>
      </c>
      <c r="BP213" s="35" t="str">
        <f t="shared" si="188"/>
        <v/>
      </c>
      <c r="BQ213" s="35" t="str">
        <f t="shared" si="164"/>
        <v/>
      </c>
      <c r="BR213" s="35" t="str">
        <f t="shared" si="165"/>
        <v/>
      </c>
      <c r="BS213" s="35" t="str">
        <f t="shared" si="166"/>
        <v/>
      </c>
      <c r="BT213" s="35" t="str">
        <f t="shared" si="167"/>
        <v/>
      </c>
      <c r="BU213" s="35" t="str">
        <f t="shared" si="189"/>
        <v/>
      </c>
      <c r="BV213" s="35" t="str">
        <f t="shared" si="168"/>
        <v/>
      </c>
      <c r="BW213" s="35" t="str">
        <f t="shared" si="169"/>
        <v/>
      </c>
      <c r="BX213" s="35" t="str">
        <f t="shared" si="170"/>
        <v/>
      </c>
      <c r="BY213" s="35" t="str">
        <f t="shared" si="171"/>
        <v/>
      </c>
      <c r="BZ213" s="35" t="str">
        <f t="shared" si="190"/>
        <v/>
      </c>
      <c r="CA213" s="35" t="str">
        <f t="shared" si="172"/>
        <v/>
      </c>
      <c r="CB213" s="35" t="str">
        <f t="shared" si="173"/>
        <v/>
      </c>
      <c r="CC213" s="35" t="str">
        <f t="shared" si="174"/>
        <v/>
      </c>
    </row>
    <row r="214" spans="1:81" ht="17" outlineLevel="1" x14ac:dyDescent="0.2">
      <c r="A214" s="4"/>
      <c r="B214" s="13"/>
      <c r="C214" s="26" t="s">
        <v>111</v>
      </c>
      <c r="D214" s="8">
        <v>1</v>
      </c>
      <c r="E214" s="8"/>
      <c r="F214" s="8"/>
      <c r="G214" s="8"/>
      <c r="H214" s="8">
        <v>50</v>
      </c>
      <c r="I214" s="8"/>
      <c r="J214" s="8"/>
      <c r="K214" s="8"/>
      <c r="L214" s="52">
        <v>400</v>
      </c>
      <c r="M214" s="84"/>
      <c r="N214" s="4" t="s">
        <v>1</v>
      </c>
      <c r="O214" s="8">
        <v>6</v>
      </c>
      <c r="P214" s="8"/>
      <c r="Q214" s="8"/>
      <c r="R214" s="8"/>
      <c r="S214" s="8"/>
      <c r="T214" s="8"/>
      <c r="U214" s="8"/>
      <c r="V214" s="8"/>
      <c r="W214" s="85"/>
      <c r="X214" s="63"/>
      <c r="Y214" s="4"/>
      <c r="Z214" s="8"/>
      <c r="AA214" s="8"/>
      <c r="AB214" s="8"/>
      <c r="AC214" s="8"/>
      <c r="AD214" s="8"/>
      <c r="AE214" s="8"/>
      <c r="AF214" s="8"/>
      <c r="AG214" s="8"/>
      <c r="AH214" s="8"/>
      <c r="AJ214" s="35" t="str">
        <f t="shared" si="178"/>
        <v/>
      </c>
      <c r="AK214" s="35" t="str">
        <f t="shared" si="179"/>
        <v/>
      </c>
      <c r="AL214" s="35" t="str">
        <f t="shared" si="180"/>
        <v/>
      </c>
      <c r="AM214" s="35" t="str">
        <f t="shared" si="181"/>
        <v/>
      </c>
      <c r="AN214" s="35" t="str">
        <f t="shared" si="182"/>
        <v/>
      </c>
      <c r="AO214" s="35" t="str">
        <f t="shared" si="183"/>
        <v/>
      </c>
      <c r="AP214" s="35" t="str">
        <f t="shared" si="184"/>
        <v/>
      </c>
      <c r="AQ214" s="35" t="str">
        <f t="shared" si="185"/>
        <v/>
      </c>
      <c r="AR214" s="35" t="str">
        <f t="shared" si="186"/>
        <v/>
      </c>
      <c r="AS214" s="35" t="str">
        <f t="shared" si="146"/>
        <v/>
      </c>
      <c r="AT214" s="35" t="str">
        <f t="shared" si="187"/>
        <v/>
      </c>
      <c r="AU214" s="35" t="str">
        <f t="shared" si="147"/>
        <v/>
      </c>
      <c r="AV214" s="35" t="str">
        <f t="shared" si="148"/>
        <v/>
      </c>
      <c r="AW214" s="35" t="str">
        <f t="shared" si="149"/>
        <v/>
      </c>
      <c r="AZ214" s="35" t="str">
        <f t="shared" si="150"/>
        <v/>
      </c>
      <c r="BA214" s="35" t="str">
        <f t="shared" si="151"/>
        <v/>
      </c>
      <c r="BB214" s="35" t="str">
        <f t="shared" si="152"/>
        <v/>
      </c>
      <c r="BC214" s="35" t="str">
        <f t="shared" si="153"/>
        <v/>
      </c>
      <c r="BD214" s="35" t="str">
        <f t="shared" si="154"/>
        <v/>
      </c>
      <c r="BE214" s="35" t="str">
        <f t="shared" si="155"/>
        <v/>
      </c>
      <c r="BF214" s="35" t="str">
        <f t="shared" si="156"/>
        <v/>
      </c>
      <c r="BG214" s="35" t="str">
        <f t="shared" si="157"/>
        <v/>
      </c>
      <c r="BH214" s="35" t="str">
        <f t="shared" si="158"/>
        <v/>
      </c>
      <c r="BI214" s="35" t="str">
        <f t="shared" si="159"/>
        <v/>
      </c>
      <c r="BJ214" s="35" t="str">
        <f t="shared" si="160"/>
        <v/>
      </c>
      <c r="BK214" s="35" t="str">
        <f t="shared" si="161"/>
        <v/>
      </c>
      <c r="BL214" s="35" t="str">
        <f t="shared" si="162"/>
        <v/>
      </c>
      <c r="BM214" s="35" t="str">
        <f t="shared" si="163"/>
        <v/>
      </c>
      <c r="BP214" s="35" t="str">
        <f t="shared" si="188"/>
        <v/>
      </c>
      <c r="BQ214" s="35" t="str">
        <f t="shared" si="164"/>
        <v/>
      </c>
      <c r="BR214" s="35" t="str">
        <f t="shared" si="165"/>
        <v/>
      </c>
      <c r="BS214" s="35" t="str">
        <f t="shared" si="166"/>
        <v/>
      </c>
      <c r="BT214" s="35" t="str">
        <f t="shared" si="167"/>
        <v/>
      </c>
      <c r="BU214" s="35" t="str">
        <f t="shared" si="189"/>
        <v/>
      </c>
      <c r="BV214" s="35" t="str">
        <f t="shared" si="168"/>
        <v/>
      </c>
      <c r="BW214" s="35" t="str">
        <f t="shared" si="169"/>
        <v/>
      </c>
      <c r="BX214" s="35" t="str">
        <f t="shared" si="170"/>
        <v/>
      </c>
      <c r="BY214" s="35" t="str">
        <f t="shared" si="171"/>
        <v/>
      </c>
      <c r="BZ214" s="35" t="str">
        <f t="shared" si="190"/>
        <v/>
      </c>
      <c r="CA214" s="35" t="str">
        <f t="shared" si="172"/>
        <v/>
      </c>
      <c r="CB214" s="35" t="str">
        <f t="shared" si="173"/>
        <v/>
      </c>
      <c r="CC214" s="35" t="str">
        <f t="shared" si="174"/>
        <v/>
      </c>
    </row>
    <row r="215" spans="1:81" ht="17" outlineLevel="1" x14ac:dyDescent="0.2">
      <c r="A215" s="27"/>
      <c r="B215" s="52"/>
      <c r="C215" s="4" t="s">
        <v>111</v>
      </c>
      <c r="D215" s="14">
        <v>1</v>
      </c>
      <c r="E215" s="13"/>
      <c r="F215" s="13"/>
      <c r="G215" s="8" t="s">
        <v>113</v>
      </c>
      <c r="H215" s="13"/>
      <c r="I215" s="13"/>
      <c r="J215" s="13"/>
      <c r="K215" s="13"/>
      <c r="L215" s="53"/>
      <c r="M215" s="87"/>
      <c r="N215" s="4"/>
      <c r="O215" s="8"/>
      <c r="P215" s="8"/>
      <c r="Q215" s="8"/>
      <c r="R215" s="8"/>
      <c r="S215" s="8"/>
      <c r="T215" s="8"/>
      <c r="U215" s="8"/>
      <c r="V215" s="8"/>
      <c r="W215" s="85"/>
      <c r="X215" s="63"/>
      <c r="Y215" s="4"/>
      <c r="Z215" s="8"/>
      <c r="AA215" s="8"/>
      <c r="AB215" s="8"/>
      <c r="AC215" s="8"/>
      <c r="AD215" s="8"/>
      <c r="AE215" s="8"/>
      <c r="AF215" s="8"/>
      <c r="AG215" s="8"/>
      <c r="AH215" s="8"/>
      <c r="AJ215" s="35" t="str">
        <f t="shared" si="178"/>
        <v/>
      </c>
      <c r="AK215" s="35">
        <f t="shared" si="179"/>
        <v>14</v>
      </c>
      <c r="AL215" s="35" t="str">
        <f t="shared" si="180"/>
        <v/>
      </c>
      <c r="AM215" s="35" t="str">
        <f t="shared" si="181"/>
        <v/>
      </c>
      <c r="AN215" s="35" t="str">
        <f t="shared" si="182"/>
        <v/>
      </c>
      <c r="AO215" s="35" t="str">
        <f t="shared" si="183"/>
        <v/>
      </c>
      <c r="AP215" s="35" t="str">
        <f t="shared" si="184"/>
        <v/>
      </c>
      <c r="AQ215" s="35" t="str">
        <f t="shared" si="185"/>
        <v/>
      </c>
      <c r="AR215" s="35" t="str">
        <f t="shared" si="186"/>
        <v/>
      </c>
      <c r="AS215" s="35" t="str">
        <f t="shared" si="146"/>
        <v/>
      </c>
      <c r="AT215" s="35" t="str">
        <f t="shared" si="187"/>
        <v/>
      </c>
      <c r="AU215" s="35" t="str">
        <f t="shared" si="147"/>
        <v/>
      </c>
      <c r="AV215" s="35" t="str">
        <f t="shared" si="148"/>
        <v/>
      </c>
      <c r="AW215" s="35" t="str">
        <f t="shared" si="149"/>
        <v/>
      </c>
      <c r="AZ215" s="35" t="str">
        <f t="shared" si="150"/>
        <v/>
      </c>
      <c r="BA215" s="35" t="str">
        <f t="shared" si="151"/>
        <v/>
      </c>
      <c r="BB215" s="35" t="str">
        <f t="shared" si="152"/>
        <v/>
      </c>
      <c r="BC215" s="35" t="str">
        <f t="shared" si="153"/>
        <v/>
      </c>
      <c r="BD215" s="35" t="str">
        <f t="shared" si="154"/>
        <v/>
      </c>
      <c r="BE215" s="35" t="str">
        <f t="shared" si="155"/>
        <v/>
      </c>
      <c r="BF215" s="35" t="str">
        <f t="shared" si="156"/>
        <v/>
      </c>
      <c r="BG215" s="35" t="str">
        <f t="shared" si="157"/>
        <v/>
      </c>
      <c r="BH215" s="35" t="str">
        <f t="shared" si="158"/>
        <v/>
      </c>
      <c r="BI215" s="35" t="str">
        <f t="shared" si="159"/>
        <v/>
      </c>
      <c r="BJ215" s="35" t="str">
        <f t="shared" si="160"/>
        <v/>
      </c>
      <c r="BK215" s="35" t="str">
        <f t="shared" si="161"/>
        <v/>
      </c>
      <c r="BL215" s="35" t="str">
        <f t="shared" si="162"/>
        <v/>
      </c>
      <c r="BM215" s="35" t="str">
        <f t="shared" si="163"/>
        <v/>
      </c>
      <c r="BP215" s="35" t="str">
        <f t="shared" si="188"/>
        <v/>
      </c>
      <c r="BQ215" s="35" t="str">
        <f t="shared" si="164"/>
        <v/>
      </c>
      <c r="BR215" s="35" t="str">
        <f t="shared" si="165"/>
        <v/>
      </c>
      <c r="BS215" s="35" t="str">
        <f t="shared" si="166"/>
        <v/>
      </c>
      <c r="BT215" s="35" t="str">
        <f t="shared" si="167"/>
        <v/>
      </c>
      <c r="BU215" s="35" t="str">
        <f t="shared" si="189"/>
        <v/>
      </c>
      <c r="BV215" s="35" t="str">
        <f t="shared" si="168"/>
        <v/>
      </c>
      <c r="BW215" s="35" t="str">
        <f t="shared" si="169"/>
        <v/>
      </c>
      <c r="BX215" s="35" t="str">
        <f t="shared" si="170"/>
        <v/>
      </c>
      <c r="BY215" s="35" t="str">
        <f t="shared" si="171"/>
        <v/>
      </c>
      <c r="BZ215" s="35" t="str">
        <f t="shared" si="190"/>
        <v/>
      </c>
      <c r="CA215" s="35" t="str">
        <f t="shared" si="172"/>
        <v/>
      </c>
      <c r="CB215" s="35" t="str">
        <f t="shared" si="173"/>
        <v/>
      </c>
      <c r="CC215" s="35" t="str">
        <f t="shared" si="174"/>
        <v/>
      </c>
    </row>
    <row r="216" spans="1:81" ht="18" outlineLevel="1" thickBot="1" x14ac:dyDescent="0.25">
      <c r="A216" s="28"/>
      <c r="B216" s="15"/>
      <c r="C216" s="29" t="s">
        <v>111</v>
      </c>
      <c r="D216" s="9">
        <v>1</v>
      </c>
      <c r="E216" s="9"/>
      <c r="F216" s="9"/>
      <c r="G216" s="15" t="s">
        <v>112</v>
      </c>
      <c r="H216" s="9"/>
      <c r="I216" s="9"/>
      <c r="J216" s="9"/>
      <c r="K216" s="9"/>
      <c r="L216" s="54"/>
      <c r="M216" s="88"/>
      <c r="N216" s="28"/>
      <c r="O216" s="9"/>
      <c r="P216" s="9"/>
      <c r="Q216" s="9"/>
      <c r="R216" s="9"/>
      <c r="S216" s="9"/>
      <c r="T216" s="9"/>
      <c r="U216" s="9"/>
      <c r="V216" s="9"/>
      <c r="W216" s="89"/>
      <c r="X216" s="65"/>
      <c r="Y216" s="28"/>
      <c r="Z216" s="9"/>
      <c r="AA216" s="9"/>
      <c r="AB216" s="9"/>
      <c r="AC216" s="9"/>
      <c r="AD216" s="9"/>
      <c r="AE216" s="9"/>
      <c r="AF216" s="9"/>
      <c r="AG216" s="9"/>
      <c r="AH216" s="9"/>
      <c r="AJ216" s="35" t="str">
        <f t="shared" si="178"/>
        <v/>
      </c>
      <c r="AK216" s="35" t="str">
        <f t="shared" si="179"/>
        <v/>
      </c>
      <c r="AL216" s="35" t="str">
        <f t="shared" si="180"/>
        <v/>
      </c>
      <c r="AM216" s="35" t="str">
        <f t="shared" si="181"/>
        <v/>
      </c>
      <c r="AN216" s="35" t="str">
        <f t="shared" si="182"/>
        <v/>
      </c>
      <c r="AO216" s="35" t="str">
        <f t="shared" si="183"/>
        <v/>
      </c>
      <c r="AP216" s="35">
        <f t="shared" si="184"/>
        <v>14</v>
      </c>
      <c r="AQ216" s="35" t="str">
        <f t="shared" si="185"/>
        <v/>
      </c>
      <c r="AR216" s="35" t="str">
        <f t="shared" si="186"/>
        <v/>
      </c>
      <c r="AS216" s="35" t="str">
        <f t="shared" si="146"/>
        <v/>
      </c>
      <c r="AT216" s="35" t="str">
        <f t="shared" si="187"/>
        <v/>
      </c>
      <c r="AU216" s="35" t="str">
        <f t="shared" si="147"/>
        <v/>
      </c>
      <c r="AV216" s="35" t="str">
        <f t="shared" si="148"/>
        <v/>
      </c>
      <c r="AW216" s="35" t="str">
        <f t="shared" si="149"/>
        <v/>
      </c>
      <c r="AZ216" s="35" t="str">
        <f t="shared" si="150"/>
        <v/>
      </c>
      <c r="BA216" s="35" t="str">
        <f t="shared" si="151"/>
        <v/>
      </c>
      <c r="BB216" s="35" t="str">
        <f t="shared" si="152"/>
        <v/>
      </c>
      <c r="BC216" s="35" t="str">
        <f t="shared" si="153"/>
        <v/>
      </c>
      <c r="BD216" s="35" t="str">
        <f t="shared" si="154"/>
        <v/>
      </c>
      <c r="BE216" s="35" t="str">
        <f t="shared" si="155"/>
        <v/>
      </c>
      <c r="BF216" s="35" t="str">
        <f t="shared" si="156"/>
        <v/>
      </c>
      <c r="BG216" s="35" t="str">
        <f t="shared" si="157"/>
        <v/>
      </c>
      <c r="BH216" s="35" t="str">
        <f t="shared" si="158"/>
        <v/>
      </c>
      <c r="BI216" s="35" t="str">
        <f t="shared" si="159"/>
        <v/>
      </c>
      <c r="BJ216" s="35" t="str">
        <f t="shared" si="160"/>
        <v/>
      </c>
      <c r="BK216" s="35" t="str">
        <f t="shared" si="161"/>
        <v/>
      </c>
      <c r="BL216" s="35" t="str">
        <f t="shared" si="162"/>
        <v/>
      </c>
      <c r="BM216" s="35" t="str">
        <f t="shared" si="163"/>
        <v/>
      </c>
      <c r="BP216" s="35" t="str">
        <f t="shared" si="188"/>
        <v/>
      </c>
      <c r="BQ216" s="35" t="str">
        <f t="shared" si="164"/>
        <v/>
      </c>
      <c r="BR216" s="35" t="str">
        <f t="shared" si="165"/>
        <v/>
      </c>
      <c r="BS216" s="35" t="str">
        <f t="shared" si="166"/>
        <v/>
      </c>
      <c r="BT216" s="35" t="str">
        <f t="shared" si="167"/>
        <v/>
      </c>
      <c r="BU216" s="35" t="str">
        <f t="shared" si="189"/>
        <v/>
      </c>
      <c r="BV216" s="35" t="str">
        <f t="shared" si="168"/>
        <v/>
      </c>
      <c r="BW216" s="35" t="str">
        <f t="shared" si="169"/>
        <v/>
      </c>
      <c r="BX216" s="35" t="str">
        <f t="shared" si="170"/>
        <v/>
      </c>
      <c r="BY216" s="35" t="str">
        <f t="shared" si="171"/>
        <v/>
      </c>
      <c r="BZ216" s="35" t="str">
        <f t="shared" si="190"/>
        <v/>
      </c>
      <c r="CA216" s="35" t="str">
        <f t="shared" si="172"/>
        <v/>
      </c>
      <c r="CB216" s="35" t="str">
        <f t="shared" si="173"/>
        <v/>
      </c>
      <c r="CC216" s="35" t="str">
        <f t="shared" si="174"/>
        <v/>
      </c>
    </row>
    <row r="217" spans="1:81" s="142" customFormat="1" ht="18" x14ac:dyDescent="0.2">
      <c r="A217" s="136" t="s">
        <v>173</v>
      </c>
      <c r="B217" s="144" t="s">
        <v>316</v>
      </c>
      <c r="C217" s="145" t="s">
        <v>8</v>
      </c>
      <c r="D217" s="144"/>
      <c r="E217" s="144"/>
      <c r="F217" s="144"/>
      <c r="G217" s="144"/>
      <c r="H217" s="144"/>
      <c r="I217" s="144"/>
      <c r="J217" s="144"/>
      <c r="K217" s="144"/>
      <c r="L217" s="146"/>
      <c r="M217" s="147" t="s">
        <v>323</v>
      </c>
      <c r="N217" s="145" t="s">
        <v>6</v>
      </c>
      <c r="O217" s="144"/>
      <c r="P217" s="144"/>
      <c r="Q217" s="144"/>
      <c r="R217" s="144"/>
      <c r="S217" s="144"/>
      <c r="T217" s="144"/>
      <c r="U217" s="144"/>
      <c r="V217" s="144"/>
      <c r="W217" s="148"/>
      <c r="X217" s="149" t="s">
        <v>294</v>
      </c>
      <c r="Y217" s="145" t="s">
        <v>1</v>
      </c>
      <c r="Z217" s="144"/>
      <c r="AA217" s="144"/>
      <c r="AB217" s="144"/>
      <c r="AC217" s="144"/>
      <c r="AD217" s="144"/>
      <c r="AE217" s="144"/>
      <c r="AF217" s="144"/>
      <c r="AG217" s="144"/>
      <c r="AH217" s="144"/>
      <c r="AJ217" s="35" t="str">
        <f t="shared" si="178"/>
        <v/>
      </c>
      <c r="AK217" s="35" t="str">
        <f t="shared" si="179"/>
        <v/>
      </c>
      <c r="AL217" s="35" t="str">
        <f t="shared" si="180"/>
        <v/>
      </c>
      <c r="AM217" s="35" t="str">
        <f t="shared" si="181"/>
        <v/>
      </c>
      <c r="AN217" s="35" t="str">
        <f t="shared" si="182"/>
        <v/>
      </c>
      <c r="AO217" s="35" t="str">
        <f t="shared" si="183"/>
        <v/>
      </c>
      <c r="AP217" s="35" t="str">
        <f t="shared" si="184"/>
        <v/>
      </c>
      <c r="AQ217" s="35" t="str">
        <f t="shared" si="185"/>
        <v/>
      </c>
      <c r="AR217" s="35" t="str">
        <f t="shared" si="186"/>
        <v/>
      </c>
      <c r="AS217" s="35" t="str">
        <f t="shared" si="146"/>
        <v/>
      </c>
      <c r="AT217" s="35" t="str">
        <f t="shared" si="187"/>
        <v/>
      </c>
      <c r="AU217" s="35" t="str">
        <f t="shared" si="147"/>
        <v/>
      </c>
      <c r="AV217" s="35" t="str">
        <f t="shared" si="148"/>
        <v/>
      </c>
      <c r="AW217" s="35" t="str">
        <f t="shared" si="149"/>
        <v/>
      </c>
      <c r="AX217" s="35"/>
      <c r="AY217" s="35"/>
      <c r="AZ217" s="35" t="str">
        <f t="shared" si="150"/>
        <v/>
      </c>
      <c r="BA217" s="35" t="str">
        <f t="shared" si="151"/>
        <v/>
      </c>
      <c r="BB217" s="35" t="str">
        <f t="shared" si="152"/>
        <v/>
      </c>
      <c r="BC217" s="35" t="str">
        <f t="shared" si="153"/>
        <v/>
      </c>
      <c r="BD217" s="35" t="str">
        <f t="shared" si="154"/>
        <v/>
      </c>
      <c r="BE217" s="35" t="str">
        <f t="shared" si="155"/>
        <v/>
      </c>
      <c r="BF217" s="35" t="str">
        <f t="shared" si="156"/>
        <v/>
      </c>
      <c r="BG217" s="35" t="str">
        <f t="shared" si="157"/>
        <v/>
      </c>
      <c r="BH217" s="35" t="str">
        <f t="shared" si="158"/>
        <v/>
      </c>
      <c r="BI217" s="35" t="str">
        <f t="shared" si="159"/>
        <v/>
      </c>
      <c r="BJ217" s="35" t="str">
        <f t="shared" si="160"/>
        <v/>
      </c>
      <c r="BK217" s="35" t="str">
        <f t="shared" si="161"/>
        <v/>
      </c>
      <c r="BL217" s="35" t="str">
        <f t="shared" si="162"/>
        <v/>
      </c>
      <c r="BM217" s="35" t="str">
        <f t="shared" si="163"/>
        <v/>
      </c>
      <c r="BN217" s="35"/>
      <c r="BO217" s="35"/>
      <c r="BP217" s="35" t="str">
        <f t="shared" si="188"/>
        <v/>
      </c>
      <c r="BQ217" s="35" t="str">
        <f t="shared" si="164"/>
        <v/>
      </c>
      <c r="BR217" s="35" t="str">
        <f t="shared" si="165"/>
        <v/>
      </c>
      <c r="BS217" s="35" t="str">
        <f t="shared" si="166"/>
        <v/>
      </c>
      <c r="BT217" s="35" t="str">
        <f t="shared" si="167"/>
        <v/>
      </c>
      <c r="BU217" s="35" t="str">
        <f t="shared" si="189"/>
        <v/>
      </c>
      <c r="BV217" s="35" t="str">
        <f t="shared" si="168"/>
        <v/>
      </c>
      <c r="BW217" s="35" t="str">
        <f t="shared" si="169"/>
        <v/>
      </c>
      <c r="BX217" s="35" t="str">
        <f t="shared" si="170"/>
        <v/>
      </c>
      <c r="BY217" s="35" t="str">
        <f t="shared" si="171"/>
        <v/>
      </c>
      <c r="BZ217" s="35" t="str">
        <f t="shared" si="190"/>
        <v/>
      </c>
      <c r="CA217" s="35" t="str">
        <f t="shared" si="172"/>
        <v/>
      </c>
      <c r="CB217" s="35" t="str">
        <f t="shared" si="173"/>
        <v/>
      </c>
      <c r="CC217" s="35" t="str">
        <f t="shared" si="174"/>
        <v/>
      </c>
    </row>
    <row r="218" spans="1:81" ht="77" customHeight="1" outlineLevel="1" x14ac:dyDescent="0.2">
      <c r="A218" s="4"/>
      <c r="B218" s="199" t="s">
        <v>981</v>
      </c>
      <c r="C218" s="24" t="s">
        <v>980</v>
      </c>
      <c r="D218" s="8">
        <v>1</v>
      </c>
      <c r="E218" s="8"/>
      <c r="F218" s="8" t="s">
        <v>403</v>
      </c>
      <c r="G218" s="8"/>
      <c r="H218" s="8"/>
      <c r="I218" s="8"/>
      <c r="J218" s="8"/>
      <c r="K218" s="8"/>
      <c r="L218" s="52"/>
      <c r="M218" s="84" t="s">
        <v>638</v>
      </c>
      <c r="N218" s="4" t="s">
        <v>656</v>
      </c>
      <c r="O218" s="8"/>
      <c r="P218" s="8"/>
      <c r="Q218" s="8"/>
      <c r="R218" s="8"/>
      <c r="S218" s="8"/>
      <c r="T218" s="8"/>
      <c r="U218" s="8"/>
      <c r="V218" s="8"/>
      <c r="W218" s="85"/>
      <c r="X218" s="63"/>
      <c r="Y218" s="4"/>
      <c r="Z218" s="8"/>
      <c r="AA218" s="8"/>
      <c r="AB218" s="8"/>
      <c r="AC218" s="8"/>
      <c r="AD218" s="8"/>
      <c r="AE218" s="8"/>
      <c r="AF218" s="8"/>
      <c r="AG218" s="8"/>
      <c r="AH218" s="8"/>
      <c r="AJ218" s="35" t="str">
        <f t="shared" si="178"/>
        <v/>
      </c>
      <c r="AK218" s="35" t="str">
        <f t="shared" si="179"/>
        <v/>
      </c>
      <c r="AL218" s="35" t="str">
        <f t="shared" si="180"/>
        <v/>
      </c>
      <c r="AM218" s="35" t="str">
        <f t="shared" si="181"/>
        <v/>
      </c>
      <c r="AN218" s="35" t="str">
        <f t="shared" si="182"/>
        <v/>
      </c>
      <c r="AO218" s="35">
        <f t="shared" si="183"/>
        <v>14</v>
      </c>
      <c r="AP218" s="35" t="str">
        <f t="shared" si="184"/>
        <v/>
      </c>
      <c r="AQ218" s="35" t="str">
        <f t="shared" si="185"/>
        <v/>
      </c>
      <c r="AR218" s="35" t="str">
        <f t="shared" si="186"/>
        <v/>
      </c>
      <c r="AS218" s="35" t="str">
        <f t="shared" si="146"/>
        <v/>
      </c>
      <c r="AT218" s="35" t="str">
        <f t="shared" si="187"/>
        <v/>
      </c>
      <c r="AU218" s="35" t="str">
        <f t="shared" si="147"/>
        <v/>
      </c>
      <c r="AV218" s="35" t="str">
        <f t="shared" si="148"/>
        <v/>
      </c>
      <c r="AW218" s="35" t="str">
        <f t="shared" si="149"/>
        <v/>
      </c>
      <c r="AZ218" s="35" t="str">
        <f t="shared" si="150"/>
        <v/>
      </c>
      <c r="BA218" s="35" t="str">
        <f t="shared" si="151"/>
        <v/>
      </c>
      <c r="BB218" s="35" t="str">
        <f t="shared" si="152"/>
        <v/>
      </c>
      <c r="BC218" s="35" t="str">
        <f t="shared" si="153"/>
        <v/>
      </c>
      <c r="BD218" s="35" t="str">
        <f t="shared" si="154"/>
        <v/>
      </c>
      <c r="BE218" s="35" t="str">
        <f t="shared" si="155"/>
        <v/>
      </c>
      <c r="BF218" s="35" t="str">
        <f t="shared" si="156"/>
        <v/>
      </c>
      <c r="BG218" s="35" t="str">
        <f t="shared" si="157"/>
        <v/>
      </c>
      <c r="BH218" s="35" t="str">
        <f t="shared" si="158"/>
        <v/>
      </c>
      <c r="BI218" s="35" t="str">
        <f t="shared" si="159"/>
        <v/>
      </c>
      <c r="BJ218" s="35" t="str">
        <f t="shared" si="160"/>
        <v/>
      </c>
      <c r="BK218" s="35" t="str">
        <f t="shared" si="161"/>
        <v/>
      </c>
      <c r="BL218" s="35" t="str">
        <f t="shared" si="162"/>
        <v/>
      </c>
      <c r="BM218" s="35" t="str">
        <f t="shared" si="163"/>
        <v/>
      </c>
      <c r="BP218" s="35" t="str">
        <f t="shared" si="188"/>
        <v/>
      </c>
      <c r="BQ218" s="35" t="str">
        <f t="shared" si="164"/>
        <v/>
      </c>
      <c r="BR218" s="35" t="str">
        <f t="shared" si="165"/>
        <v/>
      </c>
      <c r="BS218" s="35" t="str">
        <f t="shared" si="166"/>
        <v/>
      </c>
      <c r="BT218" s="35" t="str">
        <f t="shared" si="167"/>
        <v/>
      </c>
      <c r="BU218" s="35" t="str">
        <f t="shared" si="189"/>
        <v/>
      </c>
      <c r="BV218" s="35" t="str">
        <f t="shared" si="168"/>
        <v/>
      </c>
      <c r="BW218" s="35" t="str">
        <f t="shared" si="169"/>
        <v/>
      </c>
      <c r="BX218" s="35" t="str">
        <f t="shared" si="170"/>
        <v/>
      </c>
      <c r="BY218" s="35" t="str">
        <f t="shared" si="171"/>
        <v/>
      </c>
      <c r="BZ218" s="35" t="str">
        <f t="shared" si="190"/>
        <v/>
      </c>
      <c r="CA218" s="35" t="str">
        <f t="shared" si="172"/>
        <v/>
      </c>
      <c r="CB218" s="35" t="str">
        <f t="shared" si="173"/>
        <v/>
      </c>
      <c r="CC218" s="35" t="str">
        <f t="shared" si="174"/>
        <v/>
      </c>
    </row>
    <row r="219" spans="1:81" ht="20" customHeight="1" outlineLevel="1" x14ac:dyDescent="0.2">
      <c r="A219" s="4"/>
      <c r="B219" s="8"/>
      <c r="C219" s="24"/>
      <c r="D219" s="8"/>
      <c r="E219" s="8"/>
      <c r="F219" s="8"/>
      <c r="G219" s="8"/>
      <c r="H219" s="8"/>
      <c r="I219" s="8"/>
      <c r="J219" s="8"/>
      <c r="K219" s="8"/>
      <c r="L219" s="52"/>
      <c r="M219" s="84"/>
      <c r="N219" s="4" t="s">
        <v>631</v>
      </c>
      <c r="O219" s="8"/>
      <c r="P219" s="8">
        <v>1</v>
      </c>
      <c r="Q219" s="8"/>
      <c r="R219" s="8"/>
      <c r="S219" s="8"/>
      <c r="T219" s="8"/>
      <c r="U219" s="8"/>
      <c r="V219" s="8"/>
      <c r="W219" s="85">
        <v>200</v>
      </c>
      <c r="X219" s="63"/>
      <c r="Y219" s="4"/>
      <c r="Z219" s="8"/>
      <c r="AA219" s="8"/>
      <c r="AB219" s="8"/>
      <c r="AC219" s="8"/>
      <c r="AD219" s="8"/>
      <c r="AE219" s="8"/>
      <c r="AF219" s="8"/>
      <c r="AG219" s="8"/>
      <c r="AH219" s="8"/>
    </row>
    <row r="220" spans="1:81" ht="20" customHeight="1" outlineLevel="1" x14ac:dyDescent="0.2">
      <c r="A220" s="4"/>
      <c r="B220" s="8"/>
      <c r="C220" s="24"/>
      <c r="D220" s="8"/>
      <c r="E220" s="8"/>
      <c r="F220" s="8"/>
      <c r="G220" s="8"/>
      <c r="H220" s="8"/>
      <c r="I220" s="8"/>
      <c r="J220" s="8"/>
      <c r="K220" s="8"/>
      <c r="L220" s="52"/>
      <c r="M220" s="84"/>
      <c r="N220" s="4" t="s">
        <v>632</v>
      </c>
      <c r="O220" s="8"/>
      <c r="P220" s="8">
        <v>1</v>
      </c>
      <c r="Q220" s="8"/>
      <c r="R220" s="8"/>
      <c r="S220" s="8"/>
      <c r="T220" s="8"/>
      <c r="U220" s="8"/>
      <c r="V220" s="8"/>
      <c r="W220" s="85">
        <v>20</v>
      </c>
      <c r="X220" s="63"/>
      <c r="Y220" s="4"/>
      <c r="Z220" s="8"/>
      <c r="AA220" s="8"/>
      <c r="AB220" s="8"/>
      <c r="AC220" s="8"/>
      <c r="AD220" s="8"/>
      <c r="AE220" s="8"/>
      <c r="AF220" s="8"/>
      <c r="AG220" s="8"/>
      <c r="AH220" s="8"/>
    </row>
    <row r="221" spans="1:81" ht="20" customHeight="1" outlineLevel="1" x14ac:dyDescent="0.2">
      <c r="A221" s="4"/>
      <c r="B221" s="8"/>
      <c r="C221" s="24"/>
      <c r="D221" s="8"/>
      <c r="E221" s="8"/>
      <c r="F221" s="8"/>
      <c r="G221" s="8"/>
      <c r="H221" s="8"/>
      <c r="I221" s="8"/>
      <c r="J221" s="8"/>
      <c r="K221" s="8"/>
      <c r="L221" s="52"/>
      <c r="M221" s="84"/>
      <c r="N221" s="4" t="s">
        <v>633</v>
      </c>
      <c r="O221" s="8"/>
      <c r="P221" s="8">
        <v>1</v>
      </c>
      <c r="Q221" s="8"/>
      <c r="R221" s="8"/>
      <c r="S221" s="8">
        <v>25</v>
      </c>
      <c r="T221" s="8"/>
      <c r="U221" s="8">
        <f>25*36</f>
        <v>900</v>
      </c>
      <c r="V221" s="8"/>
      <c r="W221" s="85"/>
      <c r="X221" s="63"/>
      <c r="Y221" s="4"/>
      <c r="Z221" s="8"/>
      <c r="AA221" s="8"/>
      <c r="AB221" s="8"/>
      <c r="AC221" s="8"/>
      <c r="AD221" s="8"/>
      <c r="AE221" s="8"/>
      <c r="AF221" s="8"/>
      <c r="AG221" s="8"/>
      <c r="AH221" s="8"/>
    </row>
    <row r="222" spans="1:81" ht="20" customHeight="1" outlineLevel="1" x14ac:dyDescent="0.2">
      <c r="A222" s="4"/>
      <c r="B222" s="8"/>
      <c r="C222" s="24"/>
      <c r="D222" s="8"/>
      <c r="E222" s="8"/>
      <c r="F222" s="8"/>
      <c r="G222" s="8"/>
      <c r="H222" s="8"/>
      <c r="I222" s="8"/>
      <c r="J222" s="8"/>
      <c r="K222" s="8"/>
      <c r="L222" s="52"/>
      <c r="M222" s="84"/>
      <c r="N222" s="4" t="s">
        <v>634</v>
      </c>
      <c r="O222" s="8"/>
      <c r="P222" s="8">
        <v>1</v>
      </c>
      <c r="Q222" s="8"/>
      <c r="R222" s="8"/>
      <c r="S222" s="8">
        <v>10</v>
      </c>
      <c r="T222" s="8"/>
      <c r="U222" s="8">
        <f>4*36</f>
        <v>144</v>
      </c>
      <c r="V222" s="8"/>
      <c r="W222" s="85"/>
      <c r="X222" s="63"/>
      <c r="Y222" s="4"/>
      <c r="Z222" s="8"/>
      <c r="AA222" s="8"/>
      <c r="AB222" s="8"/>
      <c r="AC222" s="8"/>
      <c r="AD222" s="8"/>
      <c r="AE222" s="8"/>
      <c r="AF222" s="8"/>
      <c r="AG222" s="8"/>
      <c r="AH222" s="8"/>
    </row>
    <row r="223" spans="1:81" ht="20" customHeight="1" outlineLevel="1" x14ac:dyDescent="0.2">
      <c r="A223" s="4"/>
      <c r="B223" s="8"/>
      <c r="C223" s="24"/>
      <c r="D223" s="8"/>
      <c r="E223" s="8"/>
      <c r="F223" s="8"/>
      <c r="G223" s="8"/>
      <c r="H223" s="8"/>
      <c r="I223" s="8"/>
      <c r="J223" s="8"/>
      <c r="K223" s="8"/>
      <c r="L223" s="52"/>
      <c r="M223" s="84"/>
      <c r="N223" s="4" t="s">
        <v>635</v>
      </c>
      <c r="O223" s="8"/>
      <c r="P223" s="8">
        <v>1</v>
      </c>
      <c r="Q223" s="8"/>
      <c r="R223" s="8"/>
      <c r="S223" s="8"/>
      <c r="T223" s="8"/>
      <c r="U223" s="8"/>
      <c r="V223" s="8"/>
      <c r="W223" s="85"/>
      <c r="X223" s="63"/>
      <c r="Y223" s="4"/>
      <c r="Z223" s="8"/>
      <c r="AA223" s="8"/>
      <c r="AB223" s="8"/>
      <c r="AC223" s="8"/>
      <c r="AD223" s="8"/>
      <c r="AE223" s="8"/>
      <c r="AF223" s="8"/>
      <c r="AG223" s="8"/>
      <c r="AH223" s="8"/>
    </row>
    <row r="224" spans="1:81" ht="20" customHeight="1" outlineLevel="1" x14ac:dyDescent="0.2">
      <c r="A224" s="4"/>
      <c r="B224" s="8"/>
      <c r="C224" s="24"/>
      <c r="D224" s="8"/>
      <c r="E224" s="8"/>
      <c r="F224" s="8"/>
      <c r="G224" s="8"/>
      <c r="H224" s="8"/>
      <c r="I224" s="8"/>
      <c r="J224" s="8"/>
      <c r="K224" s="8"/>
      <c r="L224" s="52"/>
      <c r="M224" s="84"/>
      <c r="N224" s="4" t="s">
        <v>636</v>
      </c>
      <c r="O224" s="8"/>
      <c r="P224" s="8">
        <v>1</v>
      </c>
      <c r="Q224" s="8"/>
      <c r="R224" s="8"/>
      <c r="S224" s="8">
        <v>10</v>
      </c>
      <c r="T224" s="8"/>
      <c r="U224" s="8">
        <v>100</v>
      </c>
      <c r="V224" s="8"/>
      <c r="W224" s="85">
        <v>100</v>
      </c>
      <c r="X224" s="63"/>
      <c r="Y224" s="4"/>
      <c r="Z224" s="8"/>
      <c r="AA224" s="8"/>
      <c r="AB224" s="8"/>
      <c r="AC224" s="8"/>
      <c r="AD224" s="8"/>
      <c r="AE224" s="8"/>
      <c r="AF224" s="8"/>
      <c r="AG224" s="8"/>
      <c r="AH224" s="8"/>
    </row>
    <row r="225" spans="1:81" ht="20" customHeight="1" outlineLevel="1" x14ac:dyDescent="0.2">
      <c r="A225" s="4"/>
      <c r="B225" s="8"/>
      <c r="C225" s="24"/>
      <c r="D225" s="8"/>
      <c r="E225" s="8"/>
      <c r="F225" s="8"/>
      <c r="G225" s="8"/>
      <c r="H225" s="8"/>
      <c r="I225" s="8"/>
      <c r="J225" s="8"/>
      <c r="K225" s="8"/>
      <c r="L225" s="52"/>
      <c r="M225" s="84"/>
      <c r="N225" s="4" t="s">
        <v>637</v>
      </c>
      <c r="O225" s="8"/>
      <c r="P225" s="8">
        <v>1</v>
      </c>
      <c r="Q225" s="8"/>
      <c r="R225" s="8"/>
      <c r="S225" s="8"/>
      <c r="T225" s="8"/>
      <c r="U225" s="8"/>
      <c r="V225" s="8"/>
      <c r="W225" s="85">
        <v>20</v>
      </c>
      <c r="X225" s="63"/>
      <c r="Y225" s="4"/>
      <c r="Z225" s="8"/>
      <c r="AA225" s="8"/>
      <c r="AB225" s="8"/>
      <c r="AC225" s="8"/>
      <c r="AD225" s="8"/>
      <c r="AE225" s="8"/>
      <c r="AF225" s="8"/>
      <c r="AG225" s="8"/>
      <c r="AH225" s="8"/>
    </row>
    <row r="226" spans="1:81" ht="20" customHeight="1" outlineLevel="1" x14ac:dyDescent="0.2">
      <c r="A226" s="4"/>
      <c r="B226" s="8"/>
      <c r="C226" s="24"/>
      <c r="D226" s="8"/>
      <c r="E226" s="8"/>
      <c r="F226" s="8"/>
      <c r="G226" s="8"/>
      <c r="H226" s="8"/>
      <c r="I226" s="8"/>
      <c r="J226" s="8"/>
      <c r="K226" s="8"/>
      <c r="L226" s="52"/>
      <c r="M226" s="84" t="s">
        <v>639</v>
      </c>
      <c r="N226" s="4" t="s">
        <v>640</v>
      </c>
      <c r="O226" s="8"/>
      <c r="P226" s="8">
        <v>1</v>
      </c>
      <c r="Q226" s="8"/>
      <c r="R226" s="8"/>
      <c r="S226" s="8"/>
      <c r="T226" s="8"/>
      <c r="U226" s="8"/>
      <c r="V226" s="8"/>
      <c r="W226" s="85"/>
      <c r="X226" s="63"/>
      <c r="Y226" s="4"/>
      <c r="Z226" s="8"/>
      <c r="AA226" s="8"/>
      <c r="AB226" s="8"/>
      <c r="AC226" s="8"/>
      <c r="AD226" s="8"/>
      <c r="AE226" s="8"/>
      <c r="AF226" s="8"/>
      <c r="AG226" s="8"/>
      <c r="AH226" s="8"/>
    </row>
    <row r="227" spans="1:81" ht="20" customHeight="1" outlineLevel="1" x14ac:dyDescent="0.2">
      <c r="A227" s="4"/>
      <c r="B227" s="8"/>
      <c r="C227" s="24"/>
      <c r="D227" s="8"/>
      <c r="E227" s="8"/>
      <c r="F227" s="8"/>
      <c r="G227" s="8"/>
      <c r="H227" s="8"/>
      <c r="I227" s="8"/>
      <c r="J227" s="8"/>
      <c r="K227" s="8"/>
      <c r="L227" s="52"/>
      <c r="M227" s="84" t="s">
        <v>642</v>
      </c>
      <c r="N227" s="4" t="s">
        <v>651</v>
      </c>
      <c r="O227" s="8"/>
      <c r="P227" s="8">
        <v>1</v>
      </c>
      <c r="Q227" s="8"/>
      <c r="R227" s="8"/>
      <c r="S227" s="8"/>
      <c r="T227" s="8"/>
      <c r="U227" s="8"/>
      <c r="V227" s="8"/>
      <c r="W227" s="85">
        <f>40*20</f>
        <v>800</v>
      </c>
      <c r="X227" s="63"/>
      <c r="Y227" s="4"/>
      <c r="Z227" s="8"/>
      <c r="AA227" s="8"/>
      <c r="AB227" s="8"/>
      <c r="AC227" s="8"/>
      <c r="AD227" s="8"/>
      <c r="AE227" s="8"/>
      <c r="AF227" s="8"/>
      <c r="AG227" s="8"/>
      <c r="AH227" s="8"/>
    </row>
    <row r="228" spans="1:81" ht="20" customHeight="1" outlineLevel="1" x14ac:dyDescent="0.2">
      <c r="A228" s="4"/>
      <c r="B228" s="8"/>
      <c r="C228" s="24"/>
      <c r="D228" s="8"/>
      <c r="E228" s="8"/>
      <c r="F228" s="8"/>
      <c r="G228" s="8"/>
      <c r="H228" s="8"/>
      <c r="I228" s="8"/>
      <c r="J228" s="8"/>
      <c r="K228" s="8"/>
      <c r="L228" s="52"/>
      <c r="M228" s="84" t="s">
        <v>643</v>
      </c>
      <c r="N228" s="4" t="s">
        <v>641</v>
      </c>
      <c r="O228" s="8"/>
      <c r="P228" s="8">
        <v>1</v>
      </c>
      <c r="Q228" s="8"/>
      <c r="R228" s="8"/>
      <c r="S228" s="8"/>
      <c r="T228" s="8"/>
      <c r="U228" s="8"/>
      <c r="V228" s="8"/>
      <c r="W228" s="85"/>
      <c r="X228" s="63"/>
      <c r="Y228" s="4"/>
      <c r="Z228" s="8"/>
      <c r="AA228" s="8"/>
      <c r="AB228" s="8"/>
      <c r="AC228" s="8"/>
      <c r="AD228" s="8"/>
      <c r="AE228" s="8"/>
      <c r="AF228" s="8"/>
      <c r="AG228" s="8"/>
      <c r="AH228" s="8"/>
    </row>
    <row r="229" spans="1:81" ht="20" customHeight="1" outlineLevel="1" x14ac:dyDescent="0.2">
      <c r="A229" s="4"/>
      <c r="B229" s="8"/>
      <c r="C229" s="24"/>
      <c r="D229" s="8"/>
      <c r="E229" s="8"/>
      <c r="F229" s="8"/>
      <c r="G229" s="8"/>
      <c r="H229" s="8"/>
      <c r="I229" s="8"/>
      <c r="J229" s="8"/>
      <c r="K229" s="8"/>
      <c r="L229" s="52"/>
      <c r="M229" s="84" t="s">
        <v>644</v>
      </c>
      <c r="N229" s="4" t="s">
        <v>648</v>
      </c>
      <c r="O229" s="8"/>
      <c r="P229" s="8">
        <v>1</v>
      </c>
      <c r="Q229" s="8"/>
      <c r="R229" s="8"/>
      <c r="S229" s="8"/>
      <c r="T229" s="8"/>
      <c r="U229" s="8"/>
      <c r="V229" s="8"/>
      <c r="W229" s="85"/>
      <c r="X229" s="63"/>
      <c r="Y229" s="4"/>
      <c r="Z229" s="8"/>
      <c r="AA229" s="8"/>
      <c r="AB229" s="8"/>
      <c r="AC229" s="8"/>
      <c r="AD229" s="8"/>
      <c r="AE229" s="8"/>
      <c r="AF229" s="8"/>
      <c r="AG229" s="8"/>
      <c r="AH229" s="8"/>
    </row>
    <row r="230" spans="1:81" ht="20" customHeight="1" outlineLevel="1" x14ac:dyDescent="0.2">
      <c r="A230" s="4"/>
      <c r="B230" s="8"/>
      <c r="C230" s="24"/>
      <c r="D230" s="8"/>
      <c r="E230" s="8"/>
      <c r="F230" s="8"/>
      <c r="G230" s="8"/>
      <c r="H230" s="8"/>
      <c r="I230" s="8"/>
      <c r="J230" s="8"/>
      <c r="K230" s="8"/>
      <c r="L230" s="52"/>
      <c r="M230" s="84" t="s">
        <v>645</v>
      </c>
      <c r="N230" s="4" t="s">
        <v>649</v>
      </c>
      <c r="O230" s="8"/>
      <c r="P230" s="8">
        <v>1</v>
      </c>
      <c r="Q230" s="8"/>
      <c r="R230" s="8"/>
      <c r="S230" s="8"/>
      <c r="T230" s="8"/>
      <c r="U230" s="8"/>
      <c r="V230" s="8"/>
      <c r="W230" s="85"/>
      <c r="X230" s="63"/>
      <c r="Y230" s="4"/>
      <c r="Z230" s="8"/>
      <c r="AA230" s="8"/>
      <c r="AB230" s="8"/>
      <c r="AC230" s="8"/>
      <c r="AD230" s="8"/>
      <c r="AE230" s="8"/>
      <c r="AF230" s="8"/>
      <c r="AG230" s="8"/>
      <c r="AH230" s="8"/>
    </row>
    <row r="231" spans="1:81" ht="20" customHeight="1" outlineLevel="1" x14ac:dyDescent="0.2">
      <c r="A231" s="4"/>
      <c r="B231" s="8"/>
      <c r="C231" s="24"/>
      <c r="D231" s="8"/>
      <c r="E231" s="8"/>
      <c r="F231" s="8"/>
      <c r="G231" s="8"/>
      <c r="H231" s="8"/>
      <c r="I231" s="8"/>
      <c r="J231" s="8"/>
      <c r="K231" s="8"/>
      <c r="L231" s="52"/>
      <c r="M231" s="84" t="s">
        <v>646</v>
      </c>
      <c r="N231" s="4" t="s">
        <v>650</v>
      </c>
      <c r="O231" s="8"/>
      <c r="P231" s="8">
        <v>1</v>
      </c>
      <c r="Q231" s="8"/>
      <c r="R231" s="8"/>
      <c r="S231" s="8"/>
      <c r="T231" s="8"/>
      <c r="U231" s="8"/>
      <c r="V231" s="8"/>
      <c r="W231" s="85"/>
      <c r="X231" s="63"/>
      <c r="Y231" s="4"/>
      <c r="Z231" s="8"/>
      <c r="AA231" s="8"/>
      <c r="AB231" s="8"/>
      <c r="AC231" s="8"/>
      <c r="AD231" s="8"/>
      <c r="AE231" s="8"/>
      <c r="AF231" s="8"/>
      <c r="AG231" s="8"/>
      <c r="AH231" s="8"/>
    </row>
    <row r="232" spans="1:81" ht="20" customHeight="1" outlineLevel="1" x14ac:dyDescent="0.2">
      <c r="A232" s="4"/>
      <c r="B232" s="8"/>
      <c r="C232" s="24"/>
      <c r="D232" s="8"/>
      <c r="E232" s="8"/>
      <c r="F232" s="8"/>
      <c r="G232" s="8"/>
      <c r="H232" s="8"/>
      <c r="I232" s="8"/>
      <c r="J232" s="8"/>
      <c r="K232" s="8"/>
      <c r="L232" s="52"/>
      <c r="M232" s="84" t="s">
        <v>647</v>
      </c>
      <c r="N232" s="4" t="s">
        <v>652</v>
      </c>
      <c r="O232" s="8"/>
      <c r="P232" s="8">
        <v>1</v>
      </c>
      <c r="Q232" s="8"/>
      <c r="R232" s="8"/>
      <c r="S232" s="8"/>
      <c r="T232" s="8"/>
      <c r="U232" s="8"/>
      <c r="V232" s="8"/>
      <c r="W232" s="85"/>
      <c r="X232" s="63"/>
      <c r="Y232" s="4"/>
      <c r="Z232" s="8"/>
      <c r="AA232" s="8"/>
      <c r="AB232" s="8"/>
      <c r="AC232" s="8"/>
      <c r="AD232" s="8"/>
      <c r="AE232" s="8"/>
      <c r="AF232" s="8"/>
      <c r="AG232" s="8"/>
      <c r="AH232" s="8"/>
    </row>
    <row r="233" spans="1:81" ht="20" customHeight="1" outlineLevel="1" x14ac:dyDescent="0.2">
      <c r="A233" s="4"/>
      <c r="B233" s="8"/>
      <c r="C233" s="24"/>
      <c r="D233" s="8"/>
      <c r="E233" s="8"/>
      <c r="F233" s="8"/>
      <c r="G233" s="8"/>
      <c r="H233" s="8"/>
      <c r="I233" s="8"/>
      <c r="J233" s="8"/>
      <c r="K233" s="8"/>
      <c r="L233" s="52"/>
      <c r="M233" s="84" t="s">
        <v>653</v>
      </c>
      <c r="N233" s="4"/>
      <c r="O233" s="8"/>
      <c r="P233" s="8">
        <v>1</v>
      </c>
      <c r="Q233" s="8"/>
      <c r="R233" s="8"/>
      <c r="S233" s="8"/>
      <c r="T233" s="8"/>
      <c r="U233" s="8"/>
      <c r="V233" s="8"/>
      <c r="W233" s="85"/>
      <c r="X233" s="63"/>
      <c r="Y233" s="4"/>
      <c r="Z233" s="8"/>
      <c r="AA233" s="8"/>
      <c r="AB233" s="8"/>
      <c r="AC233" s="8"/>
      <c r="AD233" s="8"/>
      <c r="AE233" s="8"/>
      <c r="AF233" s="8"/>
      <c r="AG233" s="8"/>
      <c r="AH233" s="8"/>
    </row>
    <row r="234" spans="1:81" ht="20" customHeight="1" outlineLevel="1" x14ac:dyDescent="0.2">
      <c r="A234" s="4"/>
      <c r="B234" s="8"/>
      <c r="C234" s="24"/>
      <c r="D234" s="8"/>
      <c r="E234" s="8"/>
      <c r="F234" s="8"/>
      <c r="G234" s="8"/>
      <c r="H234" s="8"/>
      <c r="I234" s="8"/>
      <c r="J234" s="8"/>
      <c r="K234" s="8"/>
      <c r="L234" s="52"/>
      <c r="M234" s="84" t="s">
        <v>654</v>
      </c>
      <c r="N234" s="4" t="s">
        <v>655</v>
      </c>
      <c r="O234" s="8">
        <v>1</v>
      </c>
      <c r="P234" s="8"/>
      <c r="Q234" s="8" t="s">
        <v>17</v>
      </c>
      <c r="R234" s="8"/>
      <c r="S234" s="8"/>
      <c r="T234" s="8"/>
      <c r="U234" s="8"/>
      <c r="V234" s="8"/>
      <c r="W234" s="85">
        <v>120</v>
      </c>
      <c r="X234" s="63"/>
      <c r="Y234" s="4"/>
      <c r="Z234" s="8"/>
      <c r="AA234" s="8"/>
      <c r="AB234" s="8"/>
      <c r="AC234" s="8"/>
      <c r="AD234" s="8"/>
      <c r="AE234" s="8"/>
      <c r="AF234" s="8"/>
      <c r="AG234" s="8"/>
      <c r="AH234" s="8"/>
    </row>
    <row r="235" spans="1:81" ht="23" customHeight="1" outlineLevel="1" x14ac:dyDescent="0.2">
      <c r="A235" s="4"/>
      <c r="B235" s="8"/>
      <c r="C235" s="24"/>
      <c r="D235" s="8"/>
      <c r="E235" s="8"/>
      <c r="F235" s="8"/>
      <c r="G235" s="8"/>
      <c r="H235" s="8"/>
      <c r="I235" s="8"/>
      <c r="J235" s="8"/>
      <c r="K235" s="8"/>
      <c r="L235" s="52"/>
      <c r="M235" s="84"/>
      <c r="N235" s="4"/>
      <c r="O235" s="8"/>
      <c r="P235" s="8"/>
      <c r="Q235" s="8"/>
      <c r="R235" s="8"/>
      <c r="S235" s="8"/>
      <c r="T235" s="8"/>
      <c r="U235" s="8"/>
      <c r="V235" s="8"/>
      <c r="W235" s="85"/>
      <c r="X235" s="63"/>
      <c r="Y235" s="4"/>
      <c r="Z235" s="8"/>
      <c r="AA235" s="8"/>
      <c r="AB235" s="8"/>
      <c r="AC235" s="8"/>
      <c r="AD235" s="8"/>
      <c r="AE235" s="8"/>
      <c r="AF235" s="8"/>
      <c r="AG235" s="8"/>
      <c r="AH235" s="8"/>
    </row>
    <row r="236" spans="1:81" ht="17" outlineLevel="1" x14ac:dyDescent="0.2">
      <c r="A236" s="4"/>
      <c r="B236" s="8"/>
      <c r="C236" s="4" t="s">
        <v>44</v>
      </c>
      <c r="D236" s="8"/>
      <c r="E236" s="8">
        <v>80</v>
      </c>
      <c r="F236" s="8" t="s">
        <v>17</v>
      </c>
      <c r="G236" s="8"/>
      <c r="H236" s="8"/>
      <c r="I236" s="8"/>
      <c r="J236" s="8"/>
      <c r="K236" s="8"/>
      <c r="L236" s="52"/>
      <c r="M236" s="84"/>
      <c r="N236" s="117"/>
      <c r="O236" s="8"/>
      <c r="P236" s="8"/>
      <c r="Q236" s="8"/>
      <c r="R236" s="8"/>
      <c r="S236" s="8"/>
      <c r="T236" s="8"/>
      <c r="U236" s="8"/>
      <c r="V236" s="8"/>
      <c r="W236" s="85"/>
      <c r="X236" s="63"/>
      <c r="Y236" s="4"/>
      <c r="Z236" s="8"/>
      <c r="AA236" s="8"/>
      <c r="AB236" s="8"/>
      <c r="AC236" s="8"/>
      <c r="AD236" s="8"/>
      <c r="AE236" s="8"/>
      <c r="AF236" s="8"/>
      <c r="AG236" s="8"/>
      <c r="AH236" s="8"/>
      <c r="AJ236" s="35" t="str">
        <f t="shared" si="178"/>
        <v/>
      </c>
      <c r="AK236" s="35" t="str">
        <f t="shared" si="179"/>
        <v/>
      </c>
      <c r="AL236" s="35" t="str">
        <f t="shared" si="180"/>
        <v/>
      </c>
      <c r="AM236" s="35" t="str">
        <f t="shared" si="181"/>
        <v/>
      </c>
      <c r="AN236" s="35" t="str">
        <f t="shared" si="182"/>
        <v/>
      </c>
      <c r="AO236" s="35">
        <f>IF(RIGHT(F236,2)="A4",VALUE(LEFT(F236,1)),"")</f>
        <v>1</v>
      </c>
      <c r="AP236" s="35" t="str">
        <f t="shared" ref="AP236:AP291" si="191">IF(RIGHT(G236,2)="A4",VALUE(LEFT(G236,2)),"")</f>
        <v/>
      </c>
      <c r="AQ236" s="35" t="str">
        <f t="shared" ref="AQ236:AQ291" si="192">IF(RIGHT(H236,2)="A4",VALUE(LEFT(H236,2)),"")</f>
        <v/>
      </c>
      <c r="AR236" s="35" t="str">
        <f t="shared" ref="AR236:AR291" si="193">IF(RIGHT(I236,2)="A4",VALUE(LEFT(I236,2)),"")</f>
        <v/>
      </c>
      <c r="AS236" s="35" t="str">
        <f t="shared" si="146"/>
        <v/>
      </c>
      <c r="AT236" s="35" t="str">
        <f t="shared" si="187"/>
        <v/>
      </c>
      <c r="AU236" s="35" t="str">
        <f t="shared" si="147"/>
        <v/>
      </c>
      <c r="AV236" s="35" t="str">
        <f t="shared" si="148"/>
        <v/>
      </c>
      <c r="AW236" s="35" t="str">
        <f t="shared" si="149"/>
        <v/>
      </c>
      <c r="AZ236" s="35" t="str">
        <f t="shared" si="150"/>
        <v/>
      </c>
      <c r="BA236" s="35" t="str">
        <f t="shared" si="151"/>
        <v/>
      </c>
      <c r="BB236" s="35" t="str">
        <f t="shared" si="152"/>
        <v/>
      </c>
      <c r="BC236" s="35" t="str">
        <f t="shared" si="153"/>
        <v/>
      </c>
      <c r="BD236" s="35" t="str">
        <f t="shared" si="154"/>
        <v/>
      </c>
      <c r="BE236" s="35" t="str">
        <f t="shared" si="155"/>
        <v/>
      </c>
      <c r="BF236" s="35" t="str">
        <f t="shared" si="156"/>
        <v/>
      </c>
      <c r="BG236" s="35" t="str">
        <f t="shared" si="157"/>
        <v/>
      </c>
      <c r="BH236" s="35" t="str">
        <f t="shared" si="158"/>
        <v/>
      </c>
      <c r="BI236" s="35" t="str">
        <f t="shared" si="159"/>
        <v/>
      </c>
      <c r="BJ236" s="35" t="str">
        <f t="shared" si="160"/>
        <v/>
      </c>
      <c r="BK236" s="35" t="str">
        <f t="shared" si="161"/>
        <v/>
      </c>
      <c r="BL236" s="35" t="str">
        <f t="shared" si="162"/>
        <v/>
      </c>
      <c r="BM236" s="35" t="str">
        <f t="shared" si="163"/>
        <v/>
      </c>
      <c r="BP236" s="35" t="str">
        <f t="shared" ref="BP236:BP291" si="194">IF(RIGHT(AB236,2)="A3",VALUE(LEFT(AB236,2)),"")</f>
        <v/>
      </c>
      <c r="BQ236" s="35" t="str">
        <f t="shared" si="164"/>
        <v/>
      </c>
      <c r="BR236" s="35" t="str">
        <f t="shared" si="165"/>
        <v/>
      </c>
      <c r="BS236" s="35" t="str">
        <f t="shared" si="166"/>
        <v/>
      </c>
      <c r="BT236" s="35" t="str">
        <f t="shared" si="167"/>
        <v/>
      </c>
      <c r="BU236" s="35" t="str">
        <f t="shared" ref="BU236:BU291" si="195">IF(RIGHT(AB236,2)="A4",VALUE(LEFT(AB236,2)),"")</f>
        <v/>
      </c>
      <c r="BV236" s="35" t="str">
        <f t="shared" si="168"/>
        <v/>
      </c>
      <c r="BW236" s="35" t="str">
        <f t="shared" si="169"/>
        <v/>
      </c>
      <c r="BX236" s="35" t="str">
        <f t="shared" si="170"/>
        <v/>
      </c>
      <c r="BY236" s="35" t="str">
        <f t="shared" si="171"/>
        <v/>
      </c>
      <c r="BZ236" s="35" t="str">
        <f t="shared" ref="BZ236:BZ291" si="196">IF(RIGHT(AB236,2)="A5",VALUE(LEFT(AB236,2)),"")</f>
        <v/>
      </c>
      <c r="CA236" s="35" t="str">
        <f t="shared" si="172"/>
        <v/>
      </c>
      <c r="CB236" s="35" t="str">
        <f t="shared" si="173"/>
        <v/>
      </c>
      <c r="CC236" s="35" t="str">
        <f t="shared" si="174"/>
        <v/>
      </c>
    </row>
    <row r="237" spans="1:81" outlineLevel="1" x14ac:dyDescent="0.2">
      <c r="A237" s="4"/>
      <c r="B237" s="8"/>
      <c r="C237" s="4"/>
      <c r="D237" s="8"/>
      <c r="E237" s="8"/>
      <c r="F237" s="8"/>
      <c r="G237" s="8"/>
      <c r="H237" s="8"/>
      <c r="I237" s="8"/>
      <c r="J237" s="8"/>
      <c r="K237" s="8"/>
      <c r="L237" s="52"/>
      <c r="M237" s="84"/>
      <c r="N237" s="4"/>
      <c r="O237" s="8"/>
      <c r="P237" s="8"/>
      <c r="Q237" s="8"/>
      <c r="R237" s="8"/>
      <c r="S237" s="8"/>
      <c r="T237" s="8"/>
      <c r="U237" s="8"/>
      <c r="V237" s="8"/>
      <c r="W237" s="85"/>
      <c r="X237" s="63"/>
      <c r="Y237" s="4"/>
      <c r="Z237" s="8"/>
      <c r="AA237" s="8"/>
      <c r="AB237" s="8"/>
      <c r="AC237" s="8"/>
      <c r="AD237" s="8"/>
      <c r="AE237" s="8"/>
      <c r="AF237" s="8"/>
      <c r="AG237" s="8"/>
      <c r="AH237" s="8"/>
      <c r="AJ237" s="35" t="str">
        <f t="shared" ref="AJ237:AJ292" si="197">IF(RIGHT(F237,2)="A3",VALUE(LEFT(F237,2)),"")</f>
        <v/>
      </c>
      <c r="AK237" s="35" t="str">
        <f t="shared" ref="AK237:AK292" si="198">IF(RIGHT(G237,2)="A3",VALUE(LEFT(G237,2)),"")</f>
        <v/>
      </c>
      <c r="AL237" s="35" t="str">
        <f t="shared" ref="AL237:AL292" si="199">IF(RIGHT(H237,2)="A3",VALUE(LEFT(H237,2)),"")</f>
        <v/>
      </c>
      <c r="AM237" s="35" t="str">
        <f t="shared" ref="AM237:AM292" si="200">IF(RIGHT(I237,2)="A3",VALUE(LEFT(I237,2)),"")</f>
        <v/>
      </c>
      <c r="AN237" s="35" t="str">
        <f t="shared" ref="AN237:AN292" si="201">IF(RIGHT(J237,2)="A4",LEFT(J237,2),"")</f>
        <v/>
      </c>
      <c r="AO237" s="35" t="str">
        <f t="shared" ref="AO237:AO263" si="202">IF(RIGHT(F237,2)="A4",VALUE(LEFT(F237,2)),"")</f>
        <v/>
      </c>
      <c r="AP237" s="35" t="str">
        <f t="shared" si="191"/>
        <v/>
      </c>
      <c r="AQ237" s="35" t="str">
        <f t="shared" si="192"/>
        <v/>
      </c>
      <c r="AR237" s="35" t="str">
        <f t="shared" si="193"/>
        <v/>
      </c>
      <c r="AS237" s="35" t="str">
        <f t="shared" si="146"/>
        <v/>
      </c>
      <c r="AT237" s="35" t="str">
        <f t="shared" ref="AT237:AT292" si="203">IF(RIGHT(F237,2)="A5",VALUE(LEFT(F237,2)),"")</f>
        <v/>
      </c>
      <c r="AU237" s="35" t="str">
        <f t="shared" si="147"/>
        <v/>
      </c>
      <c r="AV237" s="35" t="str">
        <f t="shared" si="148"/>
        <v/>
      </c>
      <c r="AW237" s="35" t="str">
        <f t="shared" si="149"/>
        <v/>
      </c>
      <c r="AZ237" s="35" t="str">
        <f t="shared" si="150"/>
        <v/>
      </c>
      <c r="BA237" s="35" t="str">
        <f t="shared" si="151"/>
        <v/>
      </c>
      <c r="BB237" s="35" t="str">
        <f t="shared" si="152"/>
        <v/>
      </c>
      <c r="BC237" s="35" t="str">
        <f t="shared" si="153"/>
        <v/>
      </c>
      <c r="BD237" s="35" t="str">
        <f t="shared" si="154"/>
        <v/>
      </c>
      <c r="BE237" s="35" t="str">
        <f t="shared" si="155"/>
        <v/>
      </c>
      <c r="BF237" s="35" t="str">
        <f t="shared" si="156"/>
        <v/>
      </c>
      <c r="BG237" s="35" t="str">
        <f t="shared" si="157"/>
        <v/>
      </c>
      <c r="BH237" s="35" t="str">
        <f t="shared" si="158"/>
        <v/>
      </c>
      <c r="BI237" s="35" t="str">
        <f t="shared" si="159"/>
        <v/>
      </c>
      <c r="BJ237" s="35" t="str">
        <f t="shared" si="160"/>
        <v/>
      </c>
      <c r="BK237" s="35" t="str">
        <f t="shared" si="161"/>
        <v/>
      </c>
      <c r="BL237" s="35" t="str">
        <f t="shared" si="162"/>
        <v/>
      </c>
      <c r="BM237" s="35" t="str">
        <f t="shared" si="163"/>
        <v/>
      </c>
      <c r="BP237" s="35" t="str">
        <f t="shared" si="194"/>
        <v/>
      </c>
      <c r="BQ237" s="35" t="str">
        <f t="shared" si="164"/>
        <v/>
      </c>
      <c r="BR237" s="35" t="str">
        <f t="shared" si="165"/>
        <v/>
      </c>
      <c r="BS237" s="35" t="str">
        <f t="shared" si="166"/>
        <v/>
      </c>
      <c r="BT237" s="35" t="str">
        <f t="shared" si="167"/>
        <v/>
      </c>
      <c r="BU237" s="35" t="str">
        <f t="shared" si="195"/>
        <v/>
      </c>
      <c r="BV237" s="35" t="str">
        <f t="shared" si="168"/>
        <v/>
      </c>
      <c r="BW237" s="35" t="str">
        <f t="shared" si="169"/>
        <v/>
      </c>
      <c r="BX237" s="35" t="str">
        <f t="shared" si="170"/>
        <v/>
      </c>
      <c r="BY237" s="35" t="str">
        <f t="shared" si="171"/>
        <v/>
      </c>
      <c r="BZ237" s="35" t="str">
        <f t="shared" si="196"/>
        <v/>
      </c>
      <c r="CA237" s="35" t="str">
        <f t="shared" si="172"/>
        <v/>
      </c>
      <c r="CB237" s="35" t="str">
        <f t="shared" si="173"/>
        <v/>
      </c>
      <c r="CC237" s="35" t="str">
        <f t="shared" si="174"/>
        <v/>
      </c>
    </row>
    <row r="238" spans="1:81" s="142" customFormat="1" ht="18" x14ac:dyDescent="0.2">
      <c r="A238" s="136" t="s">
        <v>174</v>
      </c>
      <c r="B238" s="137" t="s">
        <v>317</v>
      </c>
      <c r="C238" s="143" t="s">
        <v>8</v>
      </c>
      <c r="D238" s="137"/>
      <c r="E238" s="137"/>
      <c r="F238" s="137"/>
      <c r="G238" s="137"/>
      <c r="H238" s="137"/>
      <c r="I238" s="137"/>
      <c r="J238" s="137"/>
      <c r="K238" s="137"/>
      <c r="L238" s="138"/>
      <c r="M238" s="139" t="s">
        <v>324</v>
      </c>
      <c r="N238" s="143" t="s">
        <v>6</v>
      </c>
      <c r="O238" s="137"/>
      <c r="P238" s="137"/>
      <c r="Q238" s="137"/>
      <c r="R238" s="137"/>
      <c r="S238" s="137"/>
      <c r="T238" s="137"/>
      <c r="U238" s="137"/>
      <c r="V238" s="137"/>
      <c r="W238" s="140"/>
      <c r="X238" s="141" t="s">
        <v>295</v>
      </c>
      <c r="Y238" s="143" t="s">
        <v>1</v>
      </c>
      <c r="Z238" s="137"/>
      <c r="AA238" s="137"/>
      <c r="AB238" s="137"/>
      <c r="AC238" s="137"/>
      <c r="AD238" s="137"/>
      <c r="AE238" s="137"/>
      <c r="AF238" s="137"/>
      <c r="AG238" s="137"/>
      <c r="AH238" s="137"/>
      <c r="AJ238" s="35" t="str">
        <f t="shared" si="197"/>
        <v/>
      </c>
      <c r="AK238" s="35" t="str">
        <f t="shared" si="198"/>
        <v/>
      </c>
      <c r="AL238" s="35" t="str">
        <f t="shared" si="199"/>
        <v/>
      </c>
      <c r="AM238" s="35" t="str">
        <f t="shared" si="200"/>
        <v/>
      </c>
      <c r="AN238" s="35" t="str">
        <f t="shared" si="201"/>
        <v/>
      </c>
      <c r="AO238" s="35" t="str">
        <f t="shared" si="202"/>
        <v/>
      </c>
      <c r="AP238" s="35" t="str">
        <f t="shared" si="191"/>
        <v/>
      </c>
      <c r="AQ238" s="35" t="str">
        <f t="shared" si="192"/>
        <v/>
      </c>
      <c r="AR238" s="35" t="str">
        <f t="shared" si="193"/>
        <v/>
      </c>
      <c r="AS238" s="35" t="str">
        <f t="shared" si="146"/>
        <v/>
      </c>
      <c r="AT238" s="35" t="str">
        <f t="shared" si="203"/>
        <v/>
      </c>
      <c r="AU238" s="35" t="str">
        <f t="shared" si="147"/>
        <v/>
      </c>
      <c r="AV238" s="35" t="str">
        <f t="shared" si="148"/>
        <v/>
      </c>
      <c r="AW238" s="35" t="str">
        <f t="shared" si="149"/>
        <v/>
      </c>
      <c r="AX238" s="35"/>
      <c r="AY238" s="35"/>
      <c r="AZ238" s="35" t="str">
        <f t="shared" si="150"/>
        <v/>
      </c>
      <c r="BA238" s="35" t="str">
        <f t="shared" si="151"/>
        <v/>
      </c>
      <c r="BB238" s="35" t="str">
        <f t="shared" si="152"/>
        <v/>
      </c>
      <c r="BC238" s="35" t="str">
        <f t="shared" si="153"/>
        <v/>
      </c>
      <c r="BD238" s="35" t="str">
        <f t="shared" si="154"/>
        <v/>
      </c>
      <c r="BE238" s="35" t="str">
        <f t="shared" si="155"/>
        <v/>
      </c>
      <c r="BF238" s="35" t="str">
        <f t="shared" si="156"/>
        <v/>
      </c>
      <c r="BG238" s="35" t="str">
        <f t="shared" si="157"/>
        <v/>
      </c>
      <c r="BH238" s="35" t="str">
        <f t="shared" si="158"/>
        <v/>
      </c>
      <c r="BI238" s="35" t="str">
        <f t="shared" si="159"/>
        <v/>
      </c>
      <c r="BJ238" s="35" t="str">
        <f t="shared" si="160"/>
        <v/>
      </c>
      <c r="BK238" s="35" t="str">
        <f t="shared" si="161"/>
        <v/>
      </c>
      <c r="BL238" s="35" t="str">
        <f t="shared" si="162"/>
        <v/>
      </c>
      <c r="BM238" s="35" t="str">
        <f t="shared" si="163"/>
        <v/>
      </c>
      <c r="BN238" s="35"/>
      <c r="BO238" s="35"/>
      <c r="BP238" s="35" t="str">
        <f t="shared" si="194"/>
        <v/>
      </c>
      <c r="BQ238" s="35" t="str">
        <f t="shared" si="164"/>
        <v/>
      </c>
      <c r="BR238" s="35" t="str">
        <f t="shared" si="165"/>
        <v/>
      </c>
      <c r="BS238" s="35" t="str">
        <f t="shared" si="166"/>
        <v/>
      </c>
      <c r="BT238" s="35" t="str">
        <f t="shared" si="167"/>
        <v/>
      </c>
      <c r="BU238" s="35" t="str">
        <f t="shared" si="195"/>
        <v/>
      </c>
      <c r="BV238" s="35" t="str">
        <f t="shared" si="168"/>
        <v/>
      </c>
      <c r="BW238" s="35" t="str">
        <f t="shared" si="169"/>
        <v/>
      </c>
      <c r="BX238" s="35" t="str">
        <f t="shared" si="170"/>
        <v/>
      </c>
      <c r="BY238" s="35" t="str">
        <f t="shared" si="171"/>
        <v/>
      </c>
      <c r="BZ238" s="35" t="str">
        <f t="shared" si="196"/>
        <v/>
      </c>
      <c r="CA238" s="35" t="str">
        <f t="shared" si="172"/>
        <v/>
      </c>
      <c r="CB238" s="35" t="str">
        <f t="shared" si="173"/>
        <v/>
      </c>
      <c r="CC238" s="35" t="str">
        <f t="shared" si="174"/>
        <v/>
      </c>
    </row>
    <row r="239" spans="1:81" ht="39" customHeight="1" outlineLevel="1" x14ac:dyDescent="0.2">
      <c r="A239" s="4"/>
      <c r="B239" s="8"/>
      <c r="C239" s="4" t="s">
        <v>1</v>
      </c>
      <c r="D239" s="8"/>
      <c r="E239" s="8">
        <v>80</v>
      </c>
      <c r="F239" s="8" t="s">
        <v>39</v>
      </c>
      <c r="G239" s="8"/>
      <c r="H239" s="8"/>
      <c r="I239" s="8"/>
      <c r="J239" s="8" t="s">
        <v>39</v>
      </c>
      <c r="K239" s="8"/>
      <c r="L239" s="52" t="s">
        <v>39</v>
      </c>
      <c r="M239" s="84" t="s">
        <v>919</v>
      </c>
      <c r="N239" s="4" t="s">
        <v>1157</v>
      </c>
      <c r="O239" s="8"/>
      <c r="P239" s="8">
        <v>1</v>
      </c>
      <c r="Q239" s="8"/>
      <c r="R239" s="8"/>
      <c r="S239" s="8"/>
      <c r="T239" s="8"/>
      <c r="U239" s="8"/>
      <c r="V239" s="8"/>
      <c r="W239" s="85">
        <f>7*20</f>
        <v>140</v>
      </c>
      <c r="X239" s="197" t="s">
        <v>882</v>
      </c>
      <c r="Y239" s="4" t="s">
        <v>880</v>
      </c>
      <c r="Z239" s="8"/>
      <c r="AA239" s="8"/>
      <c r="AB239" s="8" t="s">
        <v>879</v>
      </c>
      <c r="AC239" s="8"/>
      <c r="AD239" s="8">
        <v>5</v>
      </c>
      <c r="AE239" s="8"/>
      <c r="AF239" s="8">
        <f>36*AD239</f>
        <v>180</v>
      </c>
      <c r="AG239" s="8"/>
      <c r="AH239" s="8">
        <v>30</v>
      </c>
      <c r="AJ239" s="35" t="str">
        <f t="shared" si="197"/>
        <v/>
      </c>
      <c r="AK239" s="35" t="str">
        <f t="shared" si="198"/>
        <v/>
      </c>
      <c r="AL239" s="35" t="str">
        <f t="shared" si="199"/>
        <v/>
      </c>
      <c r="AM239" s="35" t="str">
        <f t="shared" si="200"/>
        <v/>
      </c>
      <c r="AN239" s="35" t="str">
        <f t="shared" si="201"/>
        <v/>
      </c>
      <c r="AO239" s="35" t="str">
        <f t="shared" si="202"/>
        <v/>
      </c>
      <c r="AP239" s="35" t="str">
        <f t="shared" si="191"/>
        <v/>
      </c>
      <c r="AQ239" s="35" t="str">
        <f t="shared" si="192"/>
        <v/>
      </c>
      <c r="AR239" s="35" t="str">
        <f t="shared" si="193"/>
        <v/>
      </c>
      <c r="AS239" s="35" t="str">
        <f t="shared" si="146"/>
        <v/>
      </c>
      <c r="AT239" s="35" t="str">
        <f t="shared" si="203"/>
        <v/>
      </c>
      <c r="AU239" s="35" t="str">
        <f t="shared" si="147"/>
        <v/>
      </c>
      <c r="AV239" s="35" t="str">
        <f t="shared" si="148"/>
        <v/>
      </c>
      <c r="AW239" s="35" t="str">
        <f t="shared" si="149"/>
        <v/>
      </c>
      <c r="AZ239" s="35" t="str">
        <f t="shared" si="150"/>
        <v/>
      </c>
      <c r="BA239" s="35" t="str">
        <f t="shared" si="151"/>
        <v/>
      </c>
      <c r="BB239" s="35" t="str">
        <f t="shared" si="152"/>
        <v/>
      </c>
      <c r="BC239" s="35" t="str">
        <f t="shared" si="153"/>
        <v/>
      </c>
      <c r="BD239" s="35" t="str">
        <f t="shared" si="154"/>
        <v/>
      </c>
      <c r="BE239" s="35" t="str">
        <f t="shared" si="155"/>
        <v/>
      </c>
      <c r="BF239" s="35" t="str">
        <f t="shared" si="156"/>
        <v/>
      </c>
      <c r="BG239" s="35" t="str">
        <f t="shared" si="157"/>
        <v/>
      </c>
      <c r="BH239" s="35" t="str">
        <f t="shared" si="158"/>
        <v/>
      </c>
      <c r="BI239" s="35" t="str">
        <f t="shared" si="159"/>
        <v/>
      </c>
      <c r="BJ239" s="35" t="str">
        <f t="shared" si="160"/>
        <v/>
      </c>
      <c r="BK239" s="35" t="str">
        <f t="shared" si="161"/>
        <v/>
      </c>
      <c r="BL239" s="35" t="str">
        <f t="shared" si="162"/>
        <v/>
      </c>
      <c r="BM239" s="35" t="str">
        <f t="shared" si="163"/>
        <v/>
      </c>
      <c r="BP239" s="35" t="str">
        <f t="shared" si="194"/>
        <v/>
      </c>
      <c r="BQ239" s="35" t="str">
        <f t="shared" si="164"/>
        <v/>
      </c>
      <c r="BR239" s="35" t="str">
        <f t="shared" si="165"/>
        <v/>
      </c>
      <c r="BS239" s="35" t="str">
        <f t="shared" si="166"/>
        <v/>
      </c>
      <c r="BT239" s="35" t="str">
        <f t="shared" si="167"/>
        <v/>
      </c>
      <c r="BU239" s="35">
        <f t="shared" si="195"/>
        <v>12</v>
      </c>
      <c r="BV239" s="35" t="str">
        <f t="shared" si="168"/>
        <v/>
      </c>
      <c r="BW239" s="35" t="str">
        <f t="shared" si="169"/>
        <v/>
      </c>
      <c r="BX239" s="35" t="str">
        <f t="shared" si="170"/>
        <v/>
      </c>
      <c r="BY239" s="35" t="str">
        <f t="shared" si="171"/>
        <v/>
      </c>
      <c r="BZ239" s="35" t="str">
        <f t="shared" si="196"/>
        <v/>
      </c>
      <c r="CA239" s="35" t="str">
        <f t="shared" si="172"/>
        <v/>
      </c>
      <c r="CB239" s="35" t="str">
        <f t="shared" si="173"/>
        <v/>
      </c>
      <c r="CC239" s="35" t="str">
        <f t="shared" si="174"/>
        <v/>
      </c>
    </row>
    <row r="240" spans="1:81" ht="52" customHeight="1" outlineLevel="1" x14ac:dyDescent="0.2">
      <c r="A240" s="4"/>
      <c r="B240" s="8" t="s">
        <v>804</v>
      </c>
      <c r="C240" s="4" t="s">
        <v>801</v>
      </c>
      <c r="D240" s="8">
        <v>1</v>
      </c>
      <c r="E240" s="8"/>
      <c r="F240" s="8" t="s">
        <v>40</v>
      </c>
      <c r="G240" s="8"/>
      <c r="H240" s="8"/>
      <c r="I240" s="8"/>
      <c r="J240" s="8"/>
      <c r="K240" s="8"/>
      <c r="L240" s="52"/>
      <c r="M240" s="84" t="s">
        <v>922</v>
      </c>
      <c r="N240" s="4" t="s">
        <v>1158</v>
      </c>
      <c r="O240" s="8"/>
      <c r="P240" s="8">
        <v>1</v>
      </c>
      <c r="Q240" s="8"/>
      <c r="R240" s="8"/>
      <c r="S240" s="8"/>
      <c r="T240" s="8"/>
      <c r="U240" s="8"/>
      <c r="V240" s="8"/>
      <c r="W240" s="85">
        <v>40</v>
      </c>
      <c r="X240" s="197" t="s">
        <v>883</v>
      </c>
      <c r="Y240" s="4" t="s">
        <v>881</v>
      </c>
      <c r="Z240" s="8"/>
      <c r="AA240" s="8"/>
      <c r="AB240" s="8" t="s">
        <v>30</v>
      </c>
      <c r="AC240" s="8"/>
      <c r="AD240" s="8">
        <v>30</v>
      </c>
      <c r="AE240" s="8"/>
      <c r="AF240" s="8">
        <v>600</v>
      </c>
      <c r="AG240" s="8"/>
      <c r="AH240" s="8">
        <f>20*13</f>
        <v>260</v>
      </c>
      <c r="AJ240" s="35" t="str">
        <f t="shared" si="197"/>
        <v/>
      </c>
      <c r="AK240" s="35" t="str">
        <f t="shared" si="198"/>
        <v/>
      </c>
      <c r="AL240" s="35" t="str">
        <f t="shared" si="199"/>
        <v/>
      </c>
      <c r="AM240" s="35" t="str">
        <f t="shared" si="200"/>
        <v/>
      </c>
      <c r="AN240" s="35" t="str">
        <f t="shared" si="201"/>
        <v/>
      </c>
      <c r="AO240" s="35">
        <f t="shared" si="202"/>
        <v>60</v>
      </c>
      <c r="AP240" s="35" t="str">
        <f t="shared" si="191"/>
        <v/>
      </c>
      <c r="AQ240" s="35" t="str">
        <f t="shared" si="192"/>
        <v/>
      </c>
      <c r="AR240" s="35" t="str">
        <f t="shared" si="193"/>
        <v/>
      </c>
      <c r="AS240" s="35" t="str">
        <f t="shared" si="146"/>
        <v/>
      </c>
      <c r="AT240" s="35" t="str">
        <f t="shared" si="203"/>
        <v/>
      </c>
      <c r="AU240" s="35" t="str">
        <f t="shared" si="147"/>
        <v/>
      </c>
      <c r="AV240" s="35" t="str">
        <f t="shared" si="148"/>
        <v/>
      </c>
      <c r="AW240" s="35" t="str">
        <f t="shared" si="149"/>
        <v/>
      </c>
      <c r="AZ240" s="35" t="str">
        <f t="shared" si="150"/>
        <v/>
      </c>
      <c r="BA240" s="35" t="str">
        <f t="shared" si="151"/>
        <v/>
      </c>
      <c r="BB240" s="35" t="str">
        <f t="shared" si="152"/>
        <v/>
      </c>
      <c r="BC240" s="35" t="str">
        <f t="shared" si="153"/>
        <v/>
      </c>
      <c r="BD240" s="35" t="str">
        <f t="shared" si="154"/>
        <v/>
      </c>
      <c r="BE240" s="35" t="str">
        <f t="shared" si="155"/>
        <v/>
      </c>
      <c r="BF240" s="35" t="str">
        <f t="shared" si="156"/>
        <v/>
      </c>
      <c r="BG240" s="35" t="str">
        <f t="shared" si="157"/>
        <v/>
      </c>
      <c r="BH240" s="35" t="str">
        <f t="shared" si="158"/>
        <v/>
      </c>
      <c r="BI240" s="35" t="str">
        <f t="shared" si="159"/>
        <v/>
      </c>
      <c r="BJ240" s="35" t="str">
        <f t="shared" si="160"/>
        <v/>
      </c>
      <c r="BK240" s="35" t="str">
        <f t="shared" si="161"/>
        <v/>
      </c>
      <c r="BL240" s="35" t="str">
        <f t="shared" si="162"/>
        <v/>
      </c>
      <c r="BM240" s="35" t="str">
        <f t="shared" si="163"/>
        <v/>
      </c>
      <c r="BP240" s="35" t="str">
        <f t="shared" si="194"/>
        <v/>
      </c>
      <c r="BQ240" s="35" t="str">
        <f t="shared" si="164"/>
        <v/>
      </c>
      <c r="BR240" s="35" t="str">
        <f t="shared" si="165"/>
        <v/>
      </c>
      <c r="BS240" s="35" t="str">
        <f t="shared" si="166"/>
        <v/>
      </c>
      <c r="BT240" s="35" t="str">
        <f t="shared" si="167"/>
        <v/>
      </c>
      <c r="BU240" s="35">
        <f t="shared" si="195"/>
        <v>20</v>
      </c>
      <c r="BV240" s="35" t="str">
        <f t="shared" si="168"/>
        <v/>
      </c>
      <c r="BW240" s="35" t="str">
        <f t="shared" si="169"/>
        <v/>
      </c>
      <c r="BX240" s="35" t="str">
        <f t="shared" si="170"/>
        <v/>
      </c>
      <c r="BY240" s="35" t="str">
        <f t="shared" si="171"/>
        <v/>
      </c>
      <c r="BZ240" s="35" t="str">
        <f t="shared" si="196"/>
        <v/>
      </c>
      <c r="CA240" s="35" t="str">
        <f t="shared" si="172"/>
        <v/>
      </c>
      <c r="CB240" s="35" t="str">
        <f t="shared" si="173"/>
        <v/>
      </c>
      <c r="CC240" s="35" t="str">
        <f t="shared" si="174"/>
        <v/>
      </c>
    </row>
    <row r="241" spans="1:81" ht="40" customHeight="1" outlineLevel="1" x14ac:dyDescent="0.2">
      <c r="A241" s="4"/>
      <c r="B241" s="8" t="s">
        <v>805</v>
      </c>
      <c r="C241" s="4" t="s">
        <v>802</v>
      </c>
      <c r="D241" s="8">
        <v>1</v>
      </c>
      <c r="E241" s="8"/>
      <c r="F241" s="8"/>
      <c r="G241" s="8"/>
      <c r="H241" s="8">
        <v>40</v>
      </c>
      <c r="I241" s="8"/>
      <c r="J241" s="8">
        <f>H241*36</f>
        <v>1440</v>
      </c>
      <c r="K241" s="8"/>
      <c r="L241" s="52"/>
      <c r="M241" s="84" t="s">
        <v>923</v>
      </c>
      <c r="N241" s="4" t="s">
        <v>1173</v>
      </c>
      <c r="O241" s="8"/>
      <c r="P241" s="8">
        <v>1</v>
      </c>
      <c r="Q241" s="8"/>
      <c r="R241" s="8"/>
      <c r="S241" s="8">
        <v>2</v>
      </c>
      <c r="T241" s="8"/>
      <c r="U241" s="8"/>
      <c r="V241" s="8"/>
      <c r="W241" s="85">
        <v>10</v>
      </c>
      <c r="X241" s="63" t="s">
        <v>884</v>
      </c>
      <c r="Y241" s="4" t="s">
        <v>928</v>
      </c>
      <c r="Z241" s="8"/>
      <c r="AA241" s="8"/>
      <c r="AB241" s="8"/>
      <c r="AC241" s="8"/>
      <c r="AD241" s="8"/>
      <c r="AE241" s="8"/>
      <c r="AF241" s="8"/>
      <c r="AG241" s="8"/>
      <c r="AH241" s="8">
        <f>7*20</f>
        <v>140</v>
      </c>
    </row>
    <row r="242" spans="1:81" ht="39" customHeight="1" outlineLevel="1" x14ac:dyDescent="0.2">
      <c r="A242" s="4"/>
      <c r="B242" s="8" t="s">
        <v>806</v>
      </c>
      <c r="C242" s="4" t="s">
        <v>803</v>
      </c>
      <c r="D242" s="8"/>
      <c r="E242" s="8">
        <v>1</v>
      </c>
      <c r="F242" s="8"/>
      <c r="G242" s="8"/>
      <c r="H242" s="8">
        <v>2</v>
      </c>
      <c r="I242" s="8"/>
      <c r="J242" s="8">
        <f>7*36</f>
        <v>252</v>
      </c>
      <c r="K242" s="8"/>
      <c r="L242" s="52"/>
      <c r="M242" s="84" t="s">
        <v>924</v>
      </c>
      <c r="N242" s="4" t="s">
        <v>1159</v>
      </c>
      <c r="O242" s="8"/>
      <c r="P242" s="8">
        <v>1</v>
      </c>
      <c r="Q242" s="8"/>
      <c r="R242" s="8"/>
      <c r="S242" s="8"/>
      <c r="T242" s="8"/>
      <c r="U242" s="8"/>
      <c r="V242" s="8"/>
      <c r="W242" s="85">
        <v>40</v>
      </c>
      <c r="X242" s="63" t="s">
        <v>929</v>
      </c>
      <c r="Y242" s="4" t="s">
        <v>930</v>
      </c>
      <c r="Z242" s="8"/>
      <c r="AA242" s="8"/>
      <c r="AB242" s="8" t="s">
        <v>931</v>
      </c>
      <c r="AC242" s="8"/>
      <c r="AD242" s="8">
        <v>4</v>
      </c>
      <c r="AE242" s="8"/>
      <c r="AF242" s="8">
        <f>36*AD242</f>
        <v>144</v>
      </c>
      <c r="AG242" s="8"/>
      <c r="AH242" s="8"/>
    </row>
    <row r="243" spans="1:81" ht="34" outlineLevel="1" x14ac:dyDescent="0.2">
      <c r="A243" s="4"/>
      <c r="B243" s="8" t="s">
        <v>807</v>
      </c>
      <c r="C243" s="4" t="s">
        <v>844</v>
      </c>
      <c r="D243" s="8"/>
      <c r="E243" s="8">
        <v>1</v>
      </c>
      <c r="F243" s="8" t="s">
        <v>417</v>
      </c>
      <c r="G243" s="8"/>
      <c r="H243" s="8">
        <v>8</v>
      </c>
      <c r="I243" s="8"/>
      <c r="J243" s="8">
        <v>70</v>
      </c>
      <c r="K243" s="8"/>
      <c r="L243" s="52">
        <f>12*20</f>
        <v>240</v>
      </c>
      <c r="M243" s="84" t="s">
        <v>925</v>
      </c>
      <c r="N243" s="4" t="s">
        <v>1160</v>
      </c>
      <c r="O243" s="8"/>
      <c r="P243" s="8">
        <v>1</v>
      </c>
      <c r="Q243" s="8"/>
      <c r="R243" s="8"/>
      <c r="S243" s="8">
        <v>1</v>
      </c>
      <c r="T243" s="8"/>
      <c r="U243" s="8"/>
      <c r="V243" s="8"/>
      <c r="W243" s="85"/>
      <c r="X243" s="63" t="s">
        <v>932</v>
      </c>
      <c r="Y243" s="4" t="s">
        <v>933</v>
      </c>
      <c r="Z243" s="8"/>
      <c r="AA243" s="8"/>
      <c r="AB243" s="8"/>
      <c r="AC243" s="8"/>
      <c r="AD243" s="8">
        <v>2</v>
      </c>
      <c r="AE243" s="8"/>
      <c r="AF243" s="8">
        <f>36*AD243</f>
        <v>72</v>
      </c>
      <c r="AG243" s="8"/>
      <c r="AH243" s="8"/>
    </row>
    <row r="244" spans="1:81" ht="17" outlineLevel="1" x14ac:dyDescent="0.2">
      <c r="A244" s="4"/>
      <c r="B244" s="8" t="s">
        <v>808</v>
      </c>
      <c r="C244" s="4" t="s">
        <v>812</v>
      </c>
      <c r="D244" s="8"/>
      <c r="E244" s="8">
        <v>1</v>
      </c>
      <c r="F244" s="8"/>
      <c r="G244" s="8"/>
      <c r="H244" s="8">
        <v>22</v>
      </c>
      <c r="I244" s="8"/>
      <c r="J244" s="8">
        <f>H244*36</f>
        <v>792</v>
      </c>
      <c r="K244" s="8"/>
      <c r="L244" s="52"/>
      <c r="M244" s="84" t="s">
        <v>1161</v>
      </c>
      <c r="N244" s="4" t="s">
        <v>1166</v>
      </c>
      <c r="O244" s="8"/>
      <c r="P244" s="8">
        <v>1</v>
      </c>
      <c r="Q244" s="8" t="s">
        <v>22</v>
      </c>
      <c r="R244" s="8"/>
      <c r="S244" s="8"/>
      <c r="T244" s="8"/>
      <c r="U244" s="8"/>
      <c r="V244" s="8"/>
      <c r="W244" s="85"/>
      <c r="X244" s="63" t="s">
        <v>934</v>
      </c>
      <c r="Y244" s="4" t="s">
        <v>940</v>
      </c>
      <c r="Z244" s="8"/>
      <c r="AA244" s="8"/>
      <c r="AB244" s="8"/>
      <c r="AC244" s="8"/>
      <c r="AD244" s="8">
        <v>20</v>
      </c>
      <c r="AE244" s="8"/>
      <c r="AF244" s="8"/>
      <c r="AG244" s="8"/>
      <c r="AH244" s="8"/>
    </row>
    <row r="245" spans="1:81" ht="34" outlineLevel="1" x14ac:dyDescent="0.2">
      <c r="A245" s="4"/>
      <c r="B245" s="8" t="s">
        <v>809</v>
      </c>
      <c r="C245" s="4" t="s">
        <v>813</v>
      </c>
      <c r="D245" s="8"/>
      <c r="E245" s="8">
        <v>1</v>
      </c>
      <c r="F245" s="8"/>
      <c r="G245" s="8"/>
      <c r="H245" s="8">
        <v>3</v>
      </c>
      <c r="I245" s="8"/>
      <c r="J245" s="8">
        <f>H245*36</f>
        <v>108</v>
      </c>
      <c r="K245" s="8"/>
      <c r="L245" s="52">
        <v>30</v>
      </c>
      <c r="M245" s="84" t="s">
        <v>1162</v>
      </c>
      <c r="N245" s="4" t="s">
        <v>1167</v>
      </c>
      <c r="O245" s="8"/>
      <c r="P245" s="8">
        <v>1</v>
      </c>
      <c r="Q245" s="8"/>
      <c r="R245" s="8"/>
      <c r="S245" s="8">
        <v>7</v>
      </c>
      <c r="T245" s="8"/>
      <c r="U245" s="8">
        <f>36*S245</f>
        <v>252</v>
      </c>
      <c r="V245" s="8"/>
      <c r="W245" s="85"/>
      <c r="X245" s="63" t="s">
        <v>935</v>
      </c>
      <c r="Y245" s="4" t="s">
        <v>939</v>
      </c>
      <c r="Z245" s="8"/>
      <c r="AA245" s="8"/>
      <c r="AB245" s="8"/>
      <c r="AC245" s="8"/>
      <c r="AD245" s="8">
        <v>2</v>
      </c>
      <c r="AE245" s="8"/>
      <c r="AF245" s="8">
        <f t="shared" ref="AF245:AF248" si="204">36*AD245</f>
        <v>72</v>
      </c>
      <c r="AG245" s="8"/>
      <c r="AH245" s="8"/>
    </row>
    <row r="246" spans="1:81" ht="34" outlineLevel="1" x14ac:dyDescent="0.2">
      <c r="A246" s="4"/>
      <c r="B246" s="8" t="s">
        <v>810</v>
      </c>
      <c r="C246" s="4" t="s">
        <v>814</v>
      </c>
      <c r="D246" s="8"/>
      <c r="E246" s="8">
        <v>1</v>
      </c>
      <c r="F246" s="8"/>
      <c r="G246" s="8"/>
      <c r="H246" s="8">
        <v>11</v>
      </c>
      <c r="I246" s="8"/>
      <c r="J246" s="8">
        <f>H246*36</f>
        <v>396</v>
      </c>
      <c r="K246" s="8"/>
      <c r="L246" s="52">
        <f>6*20</f>
        <v>120</v>
      </c>
      <c r="M246" s="84" t="s">
        <v>1163</v>
      </c>
      <c r="N246" s="4" t="s">
        <v>1169</v>
      </c>
      <c r="O246" s="8"/>
      <c r="P246" s="8">
        <v>1</v>
      </c>
      <c r="Q246" s="8" t="s">
        <v>447</v>
      </c>
      <c r="R246" s="8"/>
      <c r="S246" s="8"/>
      <c r="T246" s="8"/>
      <c r="U246" s="8"/>
      <c r="V246" s="8"/>
      <c r="W246" s="85"/>
      <c r="X246" s="63" t="s">
        <v>936</v>
      </c>
      <c r="Y246" s="4" t="s">
        <v>941</v>
      </c>
      <c r="Z246" s="8"/>
      <c r="AA246" s="8"/>
      <c r="AB246" s="8"/>
      <c r="AC246" s="8"/>
      <c r="AD246" s="8">
        <v>7</v>
      </c>
      <c r="AE246" s="8"/>
      <c r="AF246" s="8"/>
      <c r="AG246" s="8"/>
      <c r="AH246" s="8"/>
    </row>
    <row r="247" spans="1:81" ht="34" outlineLevel="1" x14ac:dyDescent="0.2">
      <c r="A247" s="4"/>
      <c r="B247" s="8" t="s">
        <v>811</v>
      </c>
      <c r="C247" s="4" t="s">
        <v>818</v>
      </c>
      <c r="D247" s="8"/>
      <c r="E247" s="8">
        <v>1</v>
      </c>
      <c r="F247" s="8"/>
      <c r="G247" s="8"/>
      <c r="H247" s="8">
        <v>5</v>
      </c>
      <c r="I247" s="8"/>
      <c r="J247" s="8">
        <f>H247*36</f>
        <v>180</v>
      </c>
      <c r="K247" s="8"/>
      <c r="L247" s="52">
        <v>20</v>
      </c>
      <c r="M247" s="84" t="s">
        <v>1164</v>
      </c>
      <c r="N247" s="4" t="s">
        <v>1170</v>
      </c>
      <c r="O247" s="8">
        <v>1</v>
      </c>
      <c r="P247" s="8"/>
      <c r="Q247" s="3" t="s">
        <v>1171</v>
      </c>
      <c r="R247" s="8"/>
      <c r="S247" s="8">
        <v>8</v>
      </c>
      <c r="T247" s="8"/>
      <c r="U247" s="8">
        <f>36*S247</f>
        <v>288</v>
      </c>
      <c r="V247" s="8"/>
      <c r="W247" s="85">
        <f>6*20</f>
        <v>120</v>
      </c>
      <c r="X247" s="63" t="s">
        <v>937</v>
      </c>
      <c r="Y247" s="4" t="s">
        <v>942</v>
      </c>
      <c r="Z247" s="8"/>
      <c r="AA247" s="8"/>
      <c r="AB247" s="8"/>
      <c r="AC247" s="8"/>
      <c r="AD247" s="8">
        <v>4</v>
      </c>
      <c r="AE247" s="8"/>
      <c r="AF247" s="8">
        <f t="shared" si="204"/>
        <v>144</v>
      </c>
      <c r="AG247" s="8"/>
      <c r="AH247" s="8">
        <v>200</v>
      </c>
      <c r="AJ247" s="35" t="str">
        <f t="shared" si="197"/>
        <v/>
      </c>
      <c r="AK247" s="35" t="str">
        <f t="shared" si="198"/>
        <v/>
      </c>
      <c r="AL247" s="35" t="str">
        <f t="shared" si="199"/>
        <v/>
      </c>
      <c r="AM247" s="35" t="str">
        <f t="shared" si="200"/>
        <v/>
      </c>
      <c r="AN247" s="35" t="str">
        <f t="shared" si="201"/>
        <v/>
      </c>
      <c r="AO247" s="35" t="str">
        <f t="shared" si="202"/>
        <v/>
      </c>
      <c r="AP247" s="35" t="str">
        <f t="shared" si="191"/>
        <v/>
      </c>
      <c r="AQ247" s="35" t="str">
        <f t="shared" si="192"/>
        <v/>
      </c>
      <c r="AR247" s="35" t="str">
        <f t="shared" si="193"/>
        <v/>
      </c>
      <c r="AS247" s="35" t="str">
        <f t="shared" si="146"/>
        <v/>
      </c>
      <c r="AT247" s="35" t="str">
        <f t="shared" si="203"/>
        <v/>
      </c>
      <c r="AU247" s="35" t="str">
        <f t="shared" si="147"/>
        <v/>
      </c>
      <c r="AV247" s="35" t="str">
        <f t="shared" si="148"/>
        <v/>
      </c>
      <c r="AW247" s="35" t="str">
        <f t="shared" si="149"/>
        <v/>
      </c>
      <c r="AZ247" s="35" t="str">
        <f t="shared" si="150"/>
        <v/>
      </c>
      <c r="BA247" s="35" t="str">
        <f t="shared" si="151"/>
        <v/>
      </c>
      <c r="BB247" s="35" t="str">
        <f t="shared" si="152"/>
        <v/>
      </c>
      <c r="BC247" s="35" t="str">
        <f t="shared" si="153"/>
        <v/>
      </c>
      <c r="BD247" s="35" t="str">
        <f t="shared" si="154"/>
        <v/>
      </c>
      <c r="BE247" s="35">
        <f t="shared" si="155"/>
        <v>19</v>
      </c>
      <c r="BF247" s="35" t="str">
        <f t="shared" si="156"/>
        <v/>
      </c>
      <c r="BG247" s="35" t="str">
        <f t="shared" si="157"/>
        <v/>
      </c>
      <c r="BH247" s="35" t="str">
        <f t="shared" si="158"/>
        <v/>
      </c>
      <c r="BI247" s="35" t="str">
        <f t="shared" si="159"/>
        <v/>
      </c>
      <c r="BJ247" s="35" t="str">
        <f t="shared" si="160"/>
        <v/>
      </c>
      <c r="BK247" s="35" t="str">
        <f t="shared" si="161"/>
        <v/>
      </c>
      <c r="BL247" s="35" t="str">
        <f t="shared" si="162"/>
        <v/>
      </c>
      <c r="BM247" s="35" t="str">
        <f t="shared" si="163"/>
        <v/>
      </c>
      <c r="BP247" s="35" t="str">
        <f t="shared" si="194"/>
        <v/>
      </c>
      <c r="BQ247" s="35" t="str">
        <f t="shared" si="164"/>
        <v/>
      </c>
      <c r="BR247" s="35" t="str">
        <f t="shared" si="165"/>
        <v/>
      </c>
      <c r="BS247" s="35" t="str">
        <f t="shared" si="166"/>
        <v/>
      </c>
      <c r="BT247" s="35" t="str">
        <f t="shared" si="167"/>
        <v/>
      </c>
      <c r="BU247" s="35" t="str">
        <f t="shared" si="195"/>
        <v/>
      </c>
      <c r="BV247" s="35" t="str">
        <f t="shared" si="168"/>
        <v/>
      </c>
      <c r="BW247" s="35" t="str">
        <f t="shared" si="169"/>
        <v/>
      </c>
      <c r="BX247" s="35" t="str">
        <f t="shared" si="170"/>
        <v/>
      </c>
      <c r="BY247" s="35" t="str">
        <f t="shared" si="171"/>
        <v/>
      </c>
      <c r="BZ247" s="35" t="str">
        <f t="shared" si="196"/>
        <v/>
      </c>
      <c r="CA247" s="35" t="str">
        <f t="shared" si="172"/>
        <v/>
      </c>
      <c r="CB247" s="35" t="str">
        <f t="shared" si="173"/>
        <v/>
      </c>
      <c r="CC247" s="35" t="str">
        <f t="shared" si="174"/>
        <v/>
      </c>
    </row>
    <row r="248" spans="1:81" ht="17" outlineLevel="1" x14ac:dyDescent="0.2">
      <c r="A248" s="4"/>
      <c r="B248" s="8" t="s">
        <v>815</v>
      </c>
      <c r="C248" s="4" t="s">
        <v>819</v>
      </c>
      <c r="D248" s="8"/>
      <c r="E248" s="8">
        <v>1</v>
      </c>
      <c r="F248" s="8"/>
      <c r="G248" s="8"/>
      <c r="H248" s="8"/>
      <c r="I248" s="8"/>
      <c r="J248" s="8">
        <f t="shared" ref="J248:J252" si="205">H248*36</f>
        <v>0</v>
      </c>
      <c r="K248" s="8"/>
      <c r="L248" s="52">
        <f>7*20</f>
        <v>140</v>
      </c>
      <c r="M248" s="84" t="s">
        <v>1165</v>
      </c>
      <c r="N248" s="4" t="s">
        <v>1172</v>
      </c>
      <c r="O248" s="8"/>
      <c r="P248" s="8">
        <v>1</v>
      </c>
      <c r="Q248" s="8"/>
      <c r="R248" s="8"/>
      <c r="S248" s="8">
        <v>10</v>
      </c>
      <c r="T248" s="8"/>
      <c r="U248" s="8">
        <f>36*S248</f>
        <v>360</v>
      </c>
      <c r="V248" s="8"/>
      <c r="W248" s="85"/>
      <c r="X248" s="63" t="s">
        <v>938</v>
      </c>
      <c r="Y248" s="4" t="s">
        <v>943</v>
      </c>
      <c r="Z248" s="8"/>
      <c r="AA248" s="8"/>
      <c r="AB248" s="8"/>
      <c r="AC248" s="8"/>
      <c r="AD248" s="8">
        <v>6</v>
      </c>
      <c r="AE248" s="8"/>
      <c r="AF248" s="8">
        <f t="shared" si="204"/>
        <v>216</v>
      </c>
      <c r="AG248" s="8"/>
      <c r="AH248" s="8"/>
    </row>
    <row r="249" spans="1:81" ht="17" outlineLevel="1" x14ac:dyDescent="0.2">
      <c r="A249" s="4"/>
      <c r="B249" s="8" t="s">
        <v>816</v>
      </c>
      <c r="C249" s="4" t="s">
        <v>820</v>
      </c>
      <c r="D249" s="8"/>
      <c r="E249" s="8">
        <v>1</v>
      </c>
      <c r="F249" s="8"/>
      <c r="G249" s="8"/>
      <c r="H249" s="8">
        <v>20</v>
      </c>
      <c r="I249" s="8"/>
      <c r="J249" s="8">
        <f t="shared" si="205"/>
        <v>720</v>
      </c>
      <c r="K249" s="8"/>
      <c r="L249" s="52"/>
      <c r="M249" s="84"/>
      <c r="N249" s="4"/>
      <c r="O249" s="8"/>
      <c r="P249" s="8"/>
      <c r="Q249" s="8"/>
      <c r="R249" s="8"/>
      <c r="S249" s="8"/>
      <c r="T249" s="8"/>
      <c r="U249" s="8"/>
      <c r="V249" s="8"/>
      <c r="W249" s="85"/>
      <c r="X249" s="63" t="s">
        <v>945</v>
      </c>
      <c r="Y249" s="4" t="s">
        <v>944</v>
      </c>
      <c r="Z249" s="8"/>
      <c r="AA249" s="8"/>
      <c r="AB249" s="8"/>
      <c r="AC249" s="8"/>
      <c r="AD249" s="8">
        <v>1</v>
      </c>
      <c r="AE249" s="8"/>
      <c r="AF249" s="8"/>
      <c r="AG249" s="8"/>
      <c r="AH249" s="8"/>
    </row>
    <row r="250" spans="1:81" ht="17" outlineLevel="1" x14ac:dyDescent="0.2">
      <c r="A250" s="4"/>
      <c r="B250" s="8" t="s">
        <v>817</v>
      </c>
      <c r="C250" s="4" t="s">
        <v>821</v>
      </c>
      <c r="D250" s="8"/>
      <c r="E250" s="8">
        <v>1</v>
      </c>
      <c r="F250" s="8"/>
      <c r="G250" s="8"/>
      <c r="H250" s="8">
        <v>7</v>
      </c>
      <c r="I250" s="8"/>
      <c r="J250" s="8">
        <f t="shared" si="205"/>
        <v>252</v>
      </c>
      <c r="K250" s="8"/>
      <c r="L250" s="52">
        <f>4*20</f>
        <v>80</v>
      </c>
      <c r="M250" s="84"/>
      <c r="N250" s="4"/>
      <c r="O250" s="8"/>
      <c r="P250" s="8"/>
      <c r="Q250" s="8"/>
      <c r="R250" s="8"/>
      <c r="S250" s="8"/>
      <c r="T250" s="8"/>
      <c r="U250" s="8"/>
      <c r="V250" s="8"/>
      <c r="W250" s="85"/>
      <c r="X250" s="63" t="s">
        <v>946</v>
      </c>
      <c r="Y250" s="4" t="s">
        <v>947</v>
      </c>
      <c r="Z250" s="8"/>
      <c r="AA250" s="8"/>
      <c r="AB250" s="8"/>
      <c r="AC250" s="8"/>
      <c r="AD250" s="8">
        <v>40</v>
      </c>
      <c r="AE250" s="8"/>
      <c r="AF250" s="8"/>
      <c r="AG250" s="8"/>
      <c r="AH250" s="8"/>
    </row>
    <row r="251" spans="1:81" ht="17" outlineLevel="1" x14ac:dyDescent="0.2">
      <c r="A251" s="4"/>
      <c r="B251" s="8" t="s">
        <v>822</v>
      </c>
      <c r="C251" s="4" t="s">
        <v>825</v>
      </c>
      <c r="D251" s="8"/>
      <c r="E251" s="8">
        <v>1</v>
      </c>
      <c r="F251" s="8" t="s">
        <v>17</v>
      </c>
      <c r="G251" s="8"/>
      <c r="H251" s="8"/>
      <c r="I251" s="8"/>
      <c r="J251" s="8">
        <f t="shared" si="205"/>
        <v>0</v>
      </c>
      <c r="K251" s="8"/>
      <c r="L251" s="52"/>
      <c r="M251" s="84"/>
      <c r="N251" s="4"/>
      <c r="O251" s="8"/>
      <c r="P251" s="8"/>
      <c r="Q251" s="8"/>
      <c r="R251" s="8"/>
      <c r="S251" s="8"/>
      <c r="T251" s="8"/>
      <c r="U251" s="8"/>
      <c r="V251" s="8"/>
      <c r="W251" s="85"/>
      <c r="X251" s="63"/>
      <c r="Y251" s="4"/>
      <c r="Z251" s="8"/>
      <c r="AA251" s="8"/>
      <c r="AB251" s="8"/>
      <c r="AC251" s="8"/>
      <c r="AD251" s="8"/>
      <c r="AE251" s="8"/>
      <c r="AF251" s="8"/>
      <c r="AG251" s="8"/>
      <c r="AH251" s="8"/>
    </row>
    <row r="252" spans="1:81" ht="17" outlineLevel="1" x14ac:dyDescent="0.2">
      <c r="A252" s="4"/>
      <c r="B252" s="8" t="s">
        <v>823</v>
      </c>
      <c r="C252" s="4" t="s">
        <v>826</v>
      </c>
      <c r="D252" s="8"/>
      <c r="E252" s="8">
        <v>1</v>
      </c>
      <c r="F252" s="8"/>
      <c r="G252" s="8"/>
      <c r="H252" s="8">
        <v>10</v>
      </c>
      <c r="I252" s="8"/>
      <c r="J252" s="8">
        <f t="shared" si="205"/>
        <v>360</v>
      </c>
      <c r="K252" s="8"/>
      <c r="L252" s="52">
        <v>10</v>
      </c>
      <c r="M252" s="84"/>
      <c r="N252" s="4"/>
      <c r="O252" s="8"/>
      <c r="P252" s="8"/>
      <c r="Q252" s="8"/>
      <c r="R252" s="8"/>
      <c r="S252" s="8"/>
      <c r="T252" s="8"/>
      <c r="U252" s="8"/>
      <c r="V252" s="8"/>
      <c r="W252" s="85"/>
      <c r="X252" s="63"/>
      <c r="Y252" s="4"/>
      <c r="Z252" s="8"/>
      <c r="AA252" s="8"/>
      <c r="AB252" s="8"/>
      <c r="AC252" s="8"/>
      <c r="AD252" s="8"/>
      <c r="AE252" s="8"/>
      <c r="AF252" s="8"/>
      <c r="AG252" s="8"/>
      <c r="AH252" s="8"/>
    </row>
    <row r="253" spans="1:81" ht="17" outlineLevel="1" x14ac:dyDescent="0.2">
      <c r="A253" s="4"/>
      <c r="B253" s="8" t="s">
        <v>824</v>
      </c>
      <c r="C253" s="4" t="s">
        <v>827</v>
      </c>
      <c r="D253" s="8"/>
      <c r="E253" s="8">
        <v>1</v>
      </c>
      <c r="F253" s="8"/>
      <c r="G253" s="8"/>
      <c r="H253" s="8">
        <v>7</v>
      </c>
      <c r="I253" s="8"/>
      <c r="J253" s="8">
        <v>150</v>
      </c>
      <c r="K253" s="8"/>
      <c r="L253" s="52">
        <v>12</v>
      </c>
      <c r="M253" s="84"/>
      <c r="N253" s="4"/>
      <c r="O253" s="8"/>
      <c r="P253" s="8"/>
      <c r="Q253" s="8"/>
      <c r="R253" s="8"/>
      <c r="S253" s="8"/>
      <c r="T253" s="8"/>
      <c r="U253" s="8"/>
      <c r="V253" s="8"/>
      <c r="W253" s="85"/>
      <c r="X253" s="63"/>
      <c r="Y253" s="4"/>
      <c r="Z253" s="8"/>
      <c r="AA253" s="8"/>
      <c r="AB253" s="8"/>
      <c r="AC253" s="8"/>
      <c r="AD253" s="8"/>
      <c r="AE253" s="8"/>
      <c r="AF253" s="8"/>
      <c r="AG253" s="8"/>
      <c r="AH253" s="8"/>
    </row>
    <row r="254" spans="1:81" ht="17" outlineLevel="1" x14ac:dyDescent="0.2">
      <c r="A254" s="4"/>
      <c r="B254" s="8" t="s">
        <v>828</v>
      </c>
      <c r="C254" s="4" t="s">
        <v>831</v>
      </c>
      <c r="D254" s="8"/>
      <c r="E254" s="8">
        <v>1</v>
      </c>
      <c r="F254" s="8"/>
      <c r="G254" s="8"/>
      <c r="H254" s="8">
        <v>8</v>
      </c>
      <c r="I254" s="8"/>
      <c r="J254" s="8">
        <f>H254*36</f>
        <v>288</v>
      </c>
      <c r="K254" s="8"/>
      <c r="L254" s="52"/>
      <c r="M254" s="84"/>
      <c r="N254" s="4"/>
      <c r="O254" s="8"/>
      <c r="P254" s="8"/>
      <c r="Q254" s="8"/>
      <c r="R254" s="8"/>
      <c r="S254" s="8"/>
      <c r="T254" s="8"/>
      <c r="U254" s="8"/>
      <c r="V254" s="8"/>
      <c r="W254" s="85"/>
      <c r="X254" s="63"/>
      <c r="Y254" s="4"/>
      <c r="Z254" s="8"/>
      <c r="AA254" s="8"/>
      <c r="AB254" s="8"/>
      <c r="AC254" s="8"/>
      <c r="AD254" s="8"/>
      <c r="AE254" s="8"/>
      <c r="AF254" s="8"/>
      <c r="AG254" s="8"/>
      <c r="AH254" s="8"/>
    </row>
    <row r="255" spans="1:81" ht="17" outlineLevel="1" x14ac:dyDescent="0.2">
      <c r="A255" s="4"/>
      <c r="B255" s="8" t="s">
        <v>829</v>
      </c>
      <c r="C255" s="4" t="s">
        <v>832</v>
      </c>
      <c r="D255" s="8"/>
      <c r="E255" s="8">
        <v>1</v>
      </c>
      <c r="F255" s="8"/>
      <c r="G255" s="8"/>
      <c r="H255" s="8">
        <v>5</v>
      </c>
      <c r="I255" s="8"/>
      <c r="J255" s="8">
        <f>H255*36</f>
        <v>180</v>
      </c>
      <c r="K255" s="8"/>
      <c r="L255" s="52">
        <v>10</v>
      </c>
      <c r="M255" s="84"/>
      <c r="N255" s="4"/>
      <c r="O255" s="8"/>
      <c r="P255" s="8"/>
      <c r="Q255" s="8"/>
      <c r="R255" s="8"/>
      <c r="S255" s="8"/>
      <c r="T255" s="8"/>
      <c r="U255" s="8"/>
      <c r="V255" s="8"/>
      <c r="W255" s="85"/>
      <c r="X255" s="63"/>
      <c r="Y255" s="4"/>
      <c r="Z255" s="8"/>
      <c r="AA255" s="8"/>
      <c r="AB255" s="8"/>
      <c r="AC255" s="8"/>
      <c r="AD255" s="8"/>
      <c r="AE255" s="8"/>
      <c r="AF255" s="8"/>
      <c r="AG255" s="8"/>
      <c r="AH255" s="8"/>
    </row>
    <row r="256" spans="1:81" ht="17" outlineLevel="1" x14ac:dyDescent="0.2">
      <c r="A256" s="4"/>
      <c r="B256" s="8" t="s">
        <v>830</v>
      </c>
      <c r="C256" s="4" t="s">
        <v>833</v>
      </c>
      <c r="D256" s="8"/>
      <c r="E256" s="8">
        <v>1</v>
      </c>
      <c r="F256" s="8" t="s">
        <v>19</v>
      </c>
      <c r="G256" s="8"/>
      <c r="H256" s="8">
        <v>1</v>
      </c>
      <c r="I256" s="8"/>
      <c r="J256" s="8">
        <f t="shared" ref="J256:J261" si="206">H256*36</f>
        <v>36</v>
      </c>
      <c r="K256" s="8"/>
      <c r="L256" s="52"/>
      <c r="M256" s="84"/>
      <c r="N256" s="4"/>
      <c r="O256" s="8"/>
      <c r="P256" s="8"/>
      <c r="Q256" s="8"/>
      <c r="R256" s="8"/>
      <c r="S256" s="8"/>
      <c r="T256" s="8"/>
      <c r="U256" s="8"/>
      <c r="V256" s="8"/>
      <c r="W256" s="85"/>
      <c r="X256" s="63"/>
      <c r="Y256" s="4"/>
      <c r="Z256" s="8"/>
      <c r="AA256" s="8"/>
      <c r="AB256" s="8"/>
      <c r="AC256" s="8"/>
      <c r="AD256" s="8"/>
      <c r="AE256" s="8"/>
      <c r="AF256" s="8"/>
      <c r="AG256" s="8"/>
      <c r="AH256" s="8"/>
    </row>
    <row r="257" spans="1:81" ht="17" outlineLevel="1" x14ac:dyDescent="0.2">
      <c r="A257" s="4"/>
      <c r="B257" s="8" t="s">
        <v>834</v>
      </c>
      <c r="C257" s="4" t="s">
        <v>836</v>
      </c>
      <c r="D257" s="8"/>
      <c r="E257" s="8">
        <v>1</v>
      </c>
      <c r="F257" s="8"/>
      <c r="G257" s="8"/>
      <c r="H257" s="8">
        <v>10</v>
      </c>
      <c r="I257" s="8"/>
      <c r="J257" s="8">
        <f t="shared" si="206"/>
        <v>360</v>
      </c>
      <c r="K257" s="8"/>
      <c r="L257" s="52">
        <f>6*20</f>
        <v>120</v>
      </c>
      <c r="M257" s="84"/>
      <c r="N257" s="4"/>
      <c r="O257" s="8"/>
      <c r="P257" s="8"/>
      <c r="Q257" s="8"/>
      <c r="R257" s="8"/>
      <c r="S257" s="8"/>
      <c r="T257" s="8"/>
      <c r="U257" s="8"/>
      <c r="V257" s="8"/>
      <c r="W257" s="85"/>
      <c r="X257" s="63"/>
      <c r="Y257" s="4"/>
      <c r="Z257" s="8"/>
      <c r="AA257" s="8"/>
      <c r="AB257" s="8"/>
      <c r="AC257" s="8"/>
      <c r="AD257" s="8"/>
      <c r="AE257" s="8"/>
      <c r="AF257" s="8"/>
      <c r="AG257" s="8"/>
      <c r="AH257" s="8"/>
    </row>
    <row r="258" spans="1:81" ht="17" outlineLevel="1" x14ac:dyDescent="0.2">
      <c r="A258" s="4"/>
      <c r="B258" s="8" t="s">
        <v>835</v>
      </c>
      <c r="C258" s="4" t="s">
        <v>837</v>
      </c>
      <c r="D258" s="8"/>
      <c r="E258" s="8">
        <v>1</v>
      </c>
      <c r="F258" s="8"/>
      <c r="G258" s="8"/>
      <c r="H258" s="8">
        <v>30</v>
      </c>
      <c r="I258" s="8"/>
      <c r="J258" s="8">
        <f t="shared" si="206"/>
        <v>1080</v>
      </c>
      <c r="K258" s="8"/>
      <c r="L258" s="52"/>
      <c r="M258" s="84"/>
      <c r="N258" s="4"/>
      <c r="O258" s="8"/>
      <c r="P258" s="8"/>
      <c r="Q258" s="8"/>
      <c r="R258" s="8"/>
      <c r="S258" s="8"/>
      <c r="T258" s="8"/>
      <c r="U258" s="8"/>
      <c r="V258" s="8"/>
      <c r="W258" s="85"/>
      <c r="X258" s="63"/>
      <c r="Y258" s="4"/>
      <c r="Z258" s="8"/>
      <c r="AA258" s="8"/>
      <c r="AB258" s="8"/>
      <c r="AC258" s="8"/>
      <c r="AD258" s="8"/>
      <c r="AE258" s="8"/>
      <c r="AF258" s="8"/>
      <c r="AG258" s="8"/>
      <c r="AH258" s="8"/>
      <c r="AJ258" s="35" t="str">
        <f t="shared" si="197"/>
        <v/>
      </c>
      <c r="AK258" s="35" t="str">
        <f t="shared" si="198"/>
        <v/>
      </c>
      <c r="AL258" s="35" t="str">
        <f t="shared" si="199"/>
        <v/>
      </c>
      <c r="AM258" s="35" t="str">
        <f t="shared" si="200"/>
        <v/>
      </c>
      <c r="AN258" s="35" t="str">
        <f t="shared" si="201"/>
        <v/>
      </c>
      <c r="AO258" s="35" t="str">
        <f t="shared" si="202"/>
        <v/>
      </c>
      <c r="AP258" s="35" t="str">
        <f t="shared" si="191"/>
        <v/>
      </c>
      <c r="AQ258" s="35" t="str">
        <f t="shared" si="192"/>
        <v/>
      </c>
      <c r="AR258" s="35" t="str">
        <f t="shared" si="193"/>
        <v/>
      </c>
      <c r="AS258" s="35" t="str">
        <f t="shared" si="146"/>
        <v/>
      </c>
      <c r="AT258" s="35" t="str">
        <f t="shared" si="203"/>
        <v/>
      </c>
      <c r="AU258" s="35" t="str">
        <f t="shared" si="147"/>
        <v/>
      </c>
      <c r="AV258" s="35" t="str">
        <f t="shared" si="148"/>
        <v/>
      </c>
      <c r="AW258" s="35" t="str">
        <f t="shared" si="149"/>
        <v/>
      </c>
      <c r="AZ258" s="35" t="str">
        <f t="shared" si="150"/>
        <v/>
      </c>
      <c r="BA258" s="35" t="str">
        <f t="shared" si="151"/>
        <v/>
      </c>
      <c r="BB258" s="35" t="str">
        <f t="shared" si="152"/>
        <v/>
      </c>
      <c r="BC258" s="35" t="str">
        <f t="shared" si="153"/>
        <v/>
      </c>
      <c r="BD258" s="35" t="str">
        <f t="shared" si="154"/>
        <v/>
      </c>
      <c r="BE258" s="35" t="str">
        <f t="shared" si="155"/>
        <v/>
      </c>
      <c r="BF258" s="35" t="str">
        <f t="shared" si="156"/>
        <v/>
      </c>
      <c r="BG258" s="35" t="str">
        <f t="shared" si="157"/>
        <v/>
      </c>
      <c r="BH258" s="35" t="str">
        <f t="shared" si="158"/>
        <v/>
      </c>
      <c r="BI258" s="35" t="str">
        <f t="shared" si="159"/>
        <v/>
      </c>
      <c r="BJ258" s="35" t="str">
        <f t="shared" si="160"/>
        <v/>
      </c>
      <c r="BK258" s="35" t="str">
        <f t="shared" si="161"/>
        <v/>
      </c>
      <c r="BL258" s="35" t="str">
        <f t="shared" si="162"/>
        <v/>
      </c>
      <c r="BM258" s="35" t="str">
        <f t="shared" si="163"/>
        <v/>
      </c>
      <c r="BP258" s="35" t="str">
        <f t="shared" si="194"/>
        <v/>
      </c>
      <c r="BQ258" s="35" t="str">
        <f t="shared" si="164"/>
        <v/>
      </c>
      <c r="BR258" s="35" t="str">
        <f t="shared" si="165"/>
        <v/>
      </c>
      <c r="BS258" s="35" t="str">
        <f t="shared" si="166"/>
        <v/>
      </c>
      <c r="BT258" s="35" t="str">
        <f t="shared" si="167"/>
        <v/>
      </c>
      <c r="BU258" s="35" t="str">
        <f t="shared" si="195"/>
        <v/>
      </c>
      <c r="BV258" s="35" t="str">
        <f t="shared" si="168"/>
        <v/>
      </c>
      <c r="BW258" s="35" t="str">
        <f t="shared" si="169"/>
        <v/>
      </c>
      <c r="BX258" s="35" t="str">
        <f t="shared" si="170"/>
        <v/>
      </c>
      <c r="BY258" s="35" t="str">
        <f t="shared" si="171"/>
        <v/>
      </c>
      <c r="BZ258" s="35" t="str">
        <f t="shared" si="196"/>
        <v/>
      </c>
      <c r="CA258" s="35" t="str">
        <f t="shared" si="172"/>
        <v/>
      </c>
      <c r="CB258" s="35" t="str">
        <f t="shared" si="173"/>
        <v/>
      </c>
      <c r="CC258" s="35" t="str">
        <f t="shared" si="174"/>
        <v/>
      </c>
    </row>
    <row r="259" spans="1:81" ht="17" outlineLevel="1" x14ac:dyDescent="0.2">
      <c r="A259" s="4"/>
      <c r="B259" s="8" t="s">
        <v>838</v>
      </c>
      <c r="C259" s="4" t="s">
        <v>839</v>
      </c>
      <c r="D259" s="8"/>
      <c r="E259" s="8">
        <v>1</v>
      </c>
      <c r="F259" s="8"/>
      <c r="G259" s="8"/>
      <c r="H259" s="8"/>
      <c r="I259" s="8"/>
      <c r="J259" s="8">
        <f t="shared" si="206"/>
        <v>0</v>
      </c>
      <c r="K259" s="8"/>
      <c r="L259" s="52">
        <f>4*20</f>
        <v>80</v>
      </c>
      <c r="M259" s="84"/>
      <c r="N259" s="4"/>
      <c r="O259" s="8"/>
      <c r="P259" s="8"/>
      <c r="Q259" s="8"/>
      <c r="R259" s="8"/>
      <c r="S259" s="8"/>
      <c r="T259" s="8"/>
      <c r="U259" s="8"/>
      <c r="V259" s="8"/>
      <c r="W259" s="85"/>
      <c r="X259" s="63"/>
      <c r="Y259" s="4"/>
      <c r="Z259" s="8"/>
      <c r="AA259" s="8"/>
      <c r="AB259" s="8"/>
      <c r="AC259" s="8"/>
      <c r="AD259" s="8"/>
      <c r="AE259" s="8"/>
      <c r="AF259" s="8"/>
      <c r="AG259" s="8"/>
      <c r="AH259" s="8"/>
    </row>
    <row r="260" spans="1:81" ht="17" outlineLevel="1" x14ac:dyDescent="0.2">
      <c r="A260" s="4"/>
      <c r="B260" s="8" t="s">
        <v>840</v>
      </c>
      <c r="C260" s="4" t="s">
        <v>841</v>
      </c>
      <c r="D260" s="8"/>
      <c r="E260" s="8">
        <v>1</v>
      </c>
      <c r="F260" s="8"/>
      <c r="G260" s="8"/>
      <c r="H260" s="8">
        <v>7</v>
      </c>
      <c r="I260" s="8"/>
      <c r="J260" s="8">
        <v>150</v>
      </c>
      <c r="K260" s="8"/>
      <c r="L260" s="52">
        <v>6</v>
      </c>
      <c r="M260" s="84"/>
      <c r="N260" s="4"/>
      <c r="O260" s="8"/>
      <c r="P260" s="8"/>
      <c r="Q260" s="8"/>
      <c r="R260" s="8"/>
      <c r="S260" s="8"/>
      <c r="T260" s="8"/>
      <c r="U260" s="8"/>
      <c r="V260" s="8"/>
      <c r="W260" s="85"/>
      <c r="X260" s="63"/>
      <c r="Y260" s="4"/>
      <c r="Z260" s="8"/>
      <c r="AA260" s="8"/>
      <c r="AB260" s="8"/>
      <c r="AC260" s="8"/>
      <c r="AD260" s="8"/>
      <c r="AE260" s="8"/>
      <c r="AF260" s="8"/>
      <c r="AG260" s="8"/>
      <c r="AH260" s="8"/>
    </row>
    <row r="261" spans="1:81" ht="17" outlineLevel="1" x14ac:dyDescent="0.2">
      <c r="A261" s="4"/>
      <c r="B261" s="8"/>
      <c r="C261" s="4" t="s">
        <v>842</v>
      </c>
      <c r="D261" s="8"/>
      <c r="E261" s="8">
        <v>25</v>
      </c>
      <c r="F261" s="8"/>
      <c r="G261" s="8"/>
      <c r="H261" s="8">
        <v>30</v>
      </c>
      <c r="I261" s="8"/>
      <c r="J261" s="8">
        <f t="shared" si="206"/>
        <v>1080</v>
      </c>
      <c r="K261" s="8"/>
      <c r="L261" s="52"/>
      <c r="M261" s="84"/>
      <c r="N261" s="4"/>
      <c r="O261" s="8"/>
      <c r="P261" s="8"/>
      <c r="Q261" s="8"/>
      <c r="R261" s="8"/>
      <c r="S261" s="8"/>
      <c r="T261" s="8"/>
      <c r="U261" s="8"/>
      <c r="V261" s="8"/>
      <c r="W261" s="85"/>
      <c r="X261" s="63"/>
      <c r="Y261" s="4"/>
      <c r="Z261" s="8"/>
      <c r="AA261" s="8"/>
      <c r="AB261" s="8"/>
      <c r="AC261" s="8"/>
      <c r="AD261" s="8"/>
      <c r="AE261" s="8"/>
      <c r="AF261" s="8"/>
      <c r="AG261" s="8"/>
      <c r="AH261" s="8"/>
    </row>
    <row r="262" spans="1:81" ht="17" outlineLevel="1" x14ac:dyDescent="0.2">
      <c r="A262" s="4"/>
      <c r="B262" s="8"/>
      <c r="C262" s="4" t="s">
        <v>407</v>
      </c>
      <c r="D262" s="8"/>
      <c r="E262" s="8"/>
      <c r="F262" s="8" t="s">
        <v>40</v>
      </c>
      <c r="G262" s="8"/>
      <c r="H262" s="8"/>
      <c r="I262" s="8"/>
      <c r="J262" s="8"/>
      <c r="K262" s="8"/>
      <c r="L262" s="52"/>
      <c r="M262" s="84"/>
      <c r="N262" s="4"/>
      <c r="O262" s="8"/>
      <c r="P262" s="8"/>
      <c r="Q262" s="8"/>
      <c r="R262" s="8"/>
      <c r="S262" s="8"/>
      <c r="T262" s="8"/>
      <c r="U262" s="8"/>
      <c r="V262" s="8"/>
      <c r="W262" s="85"/>
      <c r="X262" s="63"/>
      <c r="Y262" s="4"/>
      <c r="Z262" s="8"/>
      <c r="AA262" s="8"/>
      <c r="AB262" s="8"/>
      <c r="AC262" s="8"/>
      <c r="AD262" s="8"/>
      <c r="AE262" s="8"/>
      <c r="AF262" s="8"/>
      <c r="AG262" s="8"/>
      <c r="AH262" s="8"/>
      <c r="AJ262" s="35" t="str">
        <f t="shared" si="197"/>
        <v/>
      </c>
      <c r="AK262" s="35" t="str">
        <f t="shared" si="198"/>
        <v/>
      </c>
      <c r="AL262" s="35" t="str">
        <f t="shared" si="199"/>
        <v/>
      </c>
      <c r="AM262" s="35" t="str">
        <f t="shared" si="200"/>
        <v/>
      </c>
      <c r="AN262" s="35" t="str">
        <f t="shared" si="201"/>
        <v/>
      </c>
      <c r="AO262" s="35">
        <f t="shared" si="202"/>
        <v>60</v>
      </c>
      <c r="AP262" s="35" t="str">
        <f t="shared" si="191"/>
        <v/>
      </c>
      <c r="AQ262" s="35" t="str">
        <f t="shared" si="192"/>
        <v/>
      </c>
      <c r="AR262" s="35" t="str">
        <f t="shared" si="193"/>
        <v/>
      </c>
      <c r="AS262" s="35" t="str">
        <f t="shared" si="146"/>
        <v/>
      </c>
      <c r="AT262" s="35" t="str">
        <f t="shared" si="203"/>
        <v/>
      </c>
      <c r="AU262" s="35" t="str">
        <f t="shared" si="147"/>
        <v/>
      </c>
      <c r="AV262" s="35" t="str">
        <f t="shared" si="148"/>
        <v/>
      </c>
      <c r="AW262" s="35" t="str">
        <f t="shared" si="149"/>
        <v/>
      </c>
      <c r="AZ262" s="35" t="str">
        <f t="shared" si="150"/>
        <v/>
      </c>
      <c r="BA262" s="35" t="str">
        <f t="shared" si="151"/>
        <v/>
      </c>
      <c r="BB262" s="35" t="str">
        <f t="shared" si="152"/>
        <v/>
      </c>
      <c r="BC262" s="35" t="str">
        <f t="shared" si="153"/>
        <v/>
      </c>
      <c r="BD262" s="35" t="str">
        <f t="shared" si="154"/>
        <v/>
      </c>
      <c r="BE262" s="35" t="str">
        <f t="shared" si="155"/>
        <v/>
      </c>
      <c r="BF262" s="35" t="str">
        <f t="shared" si="156"/>
        <v/>
      </c>
      <c r="BG262" s="35" t="str">
        <f t="shared" si="157"/>
        <v/>
      </c>
      <c r="BH262" s="35" t="str">
        <f t="shared" si="158"/>
        <v/>
      </c>
      <c r="BI262" s="35" t="str">
        <f t="shared" si="159"/>
        <v/>
      </c>
      <c r="BJ262" s="35" t="str">
        <f t="shared" si="160"/>
        <v/>
      </c>
      <c r="BK262" s="35" t="str">
        <f t="shared" si="161"/>
        <v/>
      </c>
      <c r="BL262" s="35" t="str">
        <f t="shared" si="162"/>
        <v/>
      </c>
      <c r="BM262" s="35" t="str">
        <f t="shared" si="163"/>
        <v/>
      </c>
      <c r="BP262" s="35" t="str">
        <f t="shared" si="194"/>
        <v/>
      </c>
      <c r="BQ262" s="35" t="str">
        <f t="shared" si="164"/>
        <v/>
      </c>
      <c r="BR262" s="35" t="str">
        <f t="shared" si="165"/>
        <v/>
      </c>
      <c r="BS262" s="35" t="str">
        <f t="shared" si="166"/>
        <v/>
      </c>
      <c r="BT262" s="35" t="str">
        <f t="shared" si="167"/>
        <v/>
      </c>
      <c r="BU262" s="35" t="str">
        <f t="shared" si="195"/>
        <v/>
      </c>
      <c r="BV262" s="35" t="str">
        <f t="shared" si="168"/>
        <v/>
      </c>
      <c r="BW262" s="35" t="str">
        <f t="shared" si="169"/>
        <v/>
      </c>
      <c r="BX262" s="35" t="str">
        <f t="shared" si="170"/>
        <v/>
      </c>
      <c r="BY262" s="35" t="str">
        <f t="shared" si="171"/>
        <v/>
      </c>
      <c r="BZ262" s="35" t="str">
        <f t="shared" si="196"/>
        <v/>
      </c>
      <c r="CA262" s="35" t="str">
        <f t="shared" si="172"/>
        <v/>
      </c>
      <c r="CB262" s="35" t="str">
        <f t="shared" si="173"/>
        <v/>
      </c>
      <c r="CC262" s="35" t="str">
        <f t="shared" si="174"/>
        <v/>
      </c>
    </row>
    <row r="263" spans="1:81" s="142" customFormat="1" ht="18" x14ac:dyDescent="0.2">
      <c r="A263" s="136" t="s">
        <v>175</v>
      </c>
      <c r="B263" s="137" t="s">
        <v>318</v>
      </c>
      <c r="C263" s="143" t="s">
        <v>8</v>
      </c>
      <c r="D263" s="137"/>
      <c r="E263" s="137"/>
      <c r="F263" s="137"/>
      <c r="G263" s="137"/>
      <c r="H263" s="137"/>
      <c r="I263" s="137"/>
      <c r="J263" s="137"/>
      <c r="K263" s="137"/>
      <c r="L263" s="138"/>
      <c r="M263" s="139" t="s">
        <v>325</v>
      </c>
      <c r="N263" s="143" t="s">
        <v>6</v>
      </c>
      <c r="O263" s="137"/>
      <c r="P263" s="137"/>
      <c r="Q263" s="137"/>
      <c r="R263" s="137"/>
      <c r="S263" s="137"/>
      <c r="T263" s="137"/>
      <c r="U263" s="137"/>
      <c r="V263" s="137"/>
      <c r="W263" s="140"/>
      <c r="X263" s="141" t="s">
        <v>296</v>
      </c>
      <c r="Y263" s="143" t="s">
        <v>1</v>
      </c>
      <c r="Z263" s="137"/>
      <c r="AA263" s="137"/>
      <c r="AB263" s="137"/>
      <c r="AC263" s="137"/>
      <c r="AD263" s="137"/>
      <c r="AE263" s="137"/>
      <c r="AF263" s="137"/>
      <c r="AG263" s="137"/>
      <c r="AH263" s="137"/>
      <c r="AJ263" s="35" t="str">
        <f t="shared" si="197"/>
        <v/>
      </c>
      <c r="AK263" s="35" t="str">
        <f t="shared" si="198"/>
        <v/>
      </c>
      <c r="AL263" s="35" t="str">
        <f t="shared" si="199"/>
        <v/>
      </c>
      <c r="AM263" s="35" t="str">
        <f t="shared" si="200"/>
        <v/>
      </c>
      <c r="AN263" s="35" t="str">
        <f t="shared" si="201"/>
        <v/>
      </c>
      <c r="AO263" s="35" t="str">
        <f t="shared" si="202"/>
        <v/>
      </c>
      <c r="AP263" s="35" t="str">
        <f t="shared" si="191"/>
        <v/>
      </c>
      <c r="AQ263" s="35" t="str">
        <f t="shared" si="192"/>
        <v/>
      </c>
      <c r="AR263" s="35" t="str">
        <f t="shared" si="193"/>
        <v/>
      </c>
      <c r="AS263" s="35" t="str">
        <f t="shared" si="146"/>
        <v/>
      </c>
      <c r="AT263" s="35" t="str">
        <f t="shared" si="203"/>
        <v/>
      </c>
      <c r="AU263" s="35" t="str">
        <f t="shared" si="147"/>
        <v/>
      </c>
      <c r="AV263" s="35" t="str">
        <f t="shared" si="148"/>
        <v/>
      </c>
      <c r="AW263" s="35" t="str">
        <f t="shared" si="149"/>
        <v/>
      </c>
      <c r="AX263" s="35"/>
      <c r="AY263" s="35"/>
      <c r="AZ263" s="35" t="str">
        <f t="shared" si="150"/>
        <v/>
      </c>
      <c r="BA263" s="35" t="str">
        <f t="shared" si="151"/>
        <v/>
      </c>
      <c r="BB263" s="35" t="str">
        <f t="shared" si="152"/>
        <v/>
      </c>
      <c r="BC263" s="35" t="str">
        <f t="shared" si="153"/>
        <v/>
      </c>
      <c r="BD263" s="35" t="str">
        <f t="shared" si="154"/>
        <v/>
      </c>
      <c r="BE263" s="35" t="str">
        <f t="shared" si="155"/>
        <v/>
      </c>
      <c r="BF263" s="35" t="str">
        <f t="shared" si="156"/>
        <v/>
      </c>
      <c r="BG263" s="35" t="str">
        <f t="shared" si="157"/>
        <v/>
      </c>
      <c r="BH263" s="35" t="str">
        <f t="shared" si="158"/>
        <v/>
      </c>
      <c r="BI263" s="35" t="str">
        <f t="shared" si="159"/>
        <v/>
      </c>
      <c r="BJ263" s="35" t="str">
        <f t="shared" si="160"/>
        <v/>
      </c>
      <c r="BK263" s="35" t="str">
        <f t="shared" si="161"/>
        <v/>
      </c>
      <c r="BL263" s="35" t="str">
        <f t="shared" si="162"/>
        <v/>
      </c>
      <c r="BM263" s="35" t="str">
        <f t="shared" si="163"/>
        <v/>
      </c>
      <c r="BN263" s="35"/>
      <c r="BO263" s="35"/>
      <c r="BP263" s="35" t="str">
        <f t="shared" si="194"/>
        <v/>
      </c>
      <c r="BQ263" s="35" t="str">
        <f t="shared" si="164"/>
        <v/>
      </c>
      <c r="BR263" s="35" t="str">
        <f t="shared" si="165"/>
        <v/>
      </c>
      <c r="BS263" s="35" t="str">
        <f t="shared" si="166"/>
        <v/>
      </c>
      <c r="BT263" s="35" t="str">
        <f t="shared" si="167"/>
        <v/>
      </c>
      <c r="BU263" s="35" t="str">
        <f t="shared" si="195"/>
        <v/>
      </c>
      <c r="BV263" s="35" t="str">
        <f t="shared" si="168"/>
        <v/>
      </c>
      <c r="BW263" s="35" t="str">
        <f t="shared" si="169"/>
        <v/>
      </c>
      <c r="BX263" s="35" t="str">
        <f t="shared" si="170"/>
        <v/>
      </c>
      <c r="BY263" s="35" t="str">
        <f t="shared" si="171"/>
        <v/>
      </c>
      <c r="BZ263" s="35" t="str">
        <f t="shared" si="196"/>
        <v/>
      </c>
      <c r="CA263" s="35" t="str">
        <f t="shared" si="172"/>
        <v/>
      </c>
      <c r="CB263" s="35" t="str">
        <f t="shared" si="173"/>
        <v/>
      </c>
      <c r="CC263" s="35" t="str">
        <f t="shared" si="174"/>
        <v/>
      </c>
    </row>
    <row r="264" spans="1:81" ht="34" outlineLevel="1" x14ac:dyDescent="0.2">
      <c r="A264" s="4"/>
      <c r="B264" s="8"/>
      <c r="C264" s="4" t="s">
        <v>41</v>
      </c>
      <c r="D264" s="8">
        <v>1</v>
      </c>
      <c r="E264" s="8"/>
      <c r="F264" s="8" t="s">
        <v>17</v>
      </c>
      <c r="G264" s="8"/>
      <c r="H264" s="8"/>
      <c r="I264" s="8"/>
      <c r="J264" s="8"/>
      <c r="K264" s="8"/>
      <c r="L264" s="52">
        <v>200</v>
      </c>
      <c r="M264" s="84" t="s">
        <v>907</v>
      </c>
      <c r="N264" s="4" t="s">
        <v>75</v>
      </c>
      <c r="O264" s="8">
        <v>1</v>
      </c>
      <c r="P264" s="8"/>
      <c r="Q264" s="8" t="s">
        <v>74</v>
      </c>
      <c r="R264" s="8"/>
      <c r="S264" s="8">
        <v>44</v>
      </c>
      <c r="T264" s="8"/>
      <c r="U264" s="8">
        <v>880</v>
      </c>
      <c r="V264" s="8"/>
      <c r="W264" s="85"/>
      <c r="X264" s="63" t="s">
        <v>1192</v>
      </c>
      <c r="Y264" s="4" t="s">
        <v>1193</v>
      </c>
      <c r="Z264" s="8"/>
      <c r="AA264" s="8">
        <v>1</v>
      </c>
      <c r="AB264" s="8" t="s">
        <v>42</v>
      </c>
      <c r="AC264" s="8"/>
      <c r="AD264" s="8">
        <v>4</v>
      </c>
      <c r="AE264" s="8"/>
      <c r="AF264" s="8">
        <f>36*AD264</f>
        <v>144</v>
      </c>
      <c r="AG264" s="8"/>
      <c r="AH264" s="8">
        <v>30</v>
      </c>
      <c r="AJ264" s="35" t="str">
        <f t="shared" si="197"/>
        <v/>
      </c>
      <c r="AK264" s="35" t="str">
        <f t="shared" si="198"/>
        <v/>
      </c>
      <c r="AL264" s="35" t="str">
        <f t="shared" si="199"/>
        <v/>
      </c>
      <c r="AM264" s="35" t="str">
        <f t="shared" si="200"/>
        <v/>
      </c>
      <c r="AN264" s="35" t="str">
        <f t="shared" si="201"/>
        <v/>
      </c>
      <c r="AO264" s="35">
        <f>IF(RIGHT(F264,2)="A4",VALUE(LEFT(F264,1)),"")</f>
        <v>1</v>
      </c>
      <c r="AP264" s="35" t="str">
        <f t="shared" si="191"/>
        <v/>
      </c>
      <c r="AQ264" s="35" t="str">
        <f t="shared" si="192"/>
        <v/>
      </c>
      <c r="AR264" s="35" t="str">
        <f t="shared" si="193"/>
        <v/>
      </c>
      <c r="AS264" s="35" t="str">
        <f t="shared" si="146"/>
        <v/>
      </c>
      <c r="AT264" s="35" t="str">
        <f t="shared" si="203"/>
        <v/>
      </c>
      <c r="AU264" s="35" t="str">
        <f t="shared" si="147"/>
        <v/>
      </c>
      <c r="AV264" s="35" t="str">
        <f t="shared" si="148"/>
        <v/>
      </c>
      <c r="AW264" s="35" t="str">
        <f t="shared" si="149"/>
        <v/>
      </c>
      <c r="AZ264" s="35" t="str">
        <f t="shared" si="150"/>
        <v/>
      </c>
      <c r="BA264" s="35" t="str">
        <f t="shared" si="151"/>
        <v/>
      </c>
      <c r="BB264" s="35" t="str">
        <f t="shared" si="152"/>
        <v/>
      </c>
      <c r="BC264" s="35" t="str">
        <f t="shared" si="153"/>
        <v/>
      </c>
      <c r="BD264" s="35" t="str">
        <f t="shared" si="154"/>
        <v/>
      </c>
      <c r="BE264" s="35">
        <f t="shared" si="155"/>
        <v>47</v>
      </c>
      <c r="BF264" s="35" t="str">
        <f t="shared" si="156"/>
        <v/>
      </c>
      <c r="BG264" s="35" t="str">
        <f t="shared" si="157"/>
        <v/>
      </c>
      <c r="BH264" s="35" t="str">
        <f t="shared" si="158"/>
        <v/>
      </c>
      <c r="BI264" s="35" t="str">
        <f t="shared" si="159"/>
        <v/>
      </c>
      <c r="BJ264" s="35" t="str">
        <f t="shared" si="160"/>
        <v/>
      </c>
      <c r="BK264" s="35" t="str">
        <f t="shared" si="161"/>
        <v/>
      </c>
      <c r="BL264" s="35" t="str">
        <f t="shared" si="162"/>
        <v/>
      </c>
      <c r="BM264" s="35" t="str">
        <f t="shared" si="163"/>
        <v/>
      </c>
      <c r="BP264" s="35" t="str">
        <f t="shared" si="194"/>
        <v/>
      </c>
      <c r="BQ264" s="35" t="str">
        <f t="shared" si="164"/>
        <v/>
      </c>
      <c r="BR264" s="35" t="str">
        <f t="shared" si="165"/>
        <v/>
      </c>
      <c r="BS264" s="35" t="str">
        <f t="shared" si="166"/>
        <v/>
      </c>
      <c r="BT264" s="35" t="str">
        <f t="shared" si="167"/>
        <v/>
      </c>
      <c r="BU264" s="35">
        <f t="shared" si="195"/>
        <v>15</v>
      </c>
      <c r="BV264" s="35" t="str">
        <f t="shared" si="168"/>
        <v/>
      </c>
      <c r="BW264" s="35" t="str">
        <f t="shared" si="169"/>
        <v/>
      </c>
      <c r="BX264" s="35" t="str">
        <f t="shared" si="170"/>
        <v/>
      </c>
      <c r="BY264" s="35" t="str">
        <f t="shared" si="171"/>
        <v/>
      </c>
      <c r="BZ264" s="35" t="str">
        <f t="shared" si="196"/>
        <v/>
      </c>
      <c r="CA264" s="35" t="str">
        <f t="shared" si="172"/>
        <v/>
      </c>
      <c r="CB264" s="35" t="str">
        <f t="shared" si="173"/>
        <v/>
      </c>
      <c r="CC264" s="35" t="str">
        <f t="shared" si="174"/>
        <v/>
      </c>
    </row>
    <row r="265" spans="1:81" ht="17" outlineLevel="1" x14ac:dyDescent="0.2">
      <c r="A265" s="4"/>
      <c r="B265" s="8"/>
      <c r="C265" s="4" t="s">
        <v>109</v>
      </c>
      <c r="D265" s="8">
        <v>1</v>
      </c>
      <c r="E265" s="8"/>
      <c r="F265" s="8"/>
      <c r="G265" s="8"/>
      <c r="H265" s="8"/>
      <c r="I265" s="8"/>
      <c r="J265" s="8"/>
      <c r="K265" s="8"/>
      <c r="L265" s="52"/>
      <c r="M265" s="84" t="s">
        <v>908</v>
      </c>
      <c r="N265" s="4" t="s">
        <v>76</v>
      </c>
      <c r="O265" s="8"/>
      <c r="P265" s="8">
        <v>2</v>
      </c>
      <c r="Q265" s="8"/>
      <c r="R265" s="8"/>
      <c r="S265" s="8">
        <v>8</v>
      </c>
      <c r="T265" s="8"/>
      <c r="U265" s="8">
        <v>320</v>
      </c>
      <c r="V265" s="8"/>
      <c r="W265" s="85">
        <v>160</v>
      </c>
      <c r="X265" s="63" t="s">
        <v>1194</v>
      </c>
      <c r="Y265" s="4" t="s">
        <v>1198</v>
      </c>
      <c r="Z265" s="8"/>
      <c r="AA265" s="8">
        <v>1</v>
      </c>
      <c r="AB265" s="8" t="s">
        <v>17</v>
      </c>
      <c r="AC265" s="8"/>
      <c r="AD265" s="8"/>
      <c r="AE265" s="8"/>
      <c r="AF265" s="8"/>
      <c r="AG265" s="8"/>
      <c r="AH265" s="8"/>
      <c r="AJ265" s="35" t="str">
        <f t="shared" si="197"/>
        <v/>
      </c>
      <c r="AK265" s="35" t="str">
        <f t="shared" si="198"/>
        <v/>
      </c>
      <c r="AL265" s="35" t="str">
        <f t="shared" si="199"/>
        <v/>
      </c>
      <c r="AM265" s="35" t="str">
        <f t="shared" si="200"/>
        <v/>
      </c>
      <c r="AN265" s="35" t="str">
        <f t="shared" si="201"/>
        <v/>
      </c>
      <c r="AO265" s="35" t="str">
        <f t="shared" ref="AO265:AO302" si="207">IF(RIGHT(F265,2)="A4",VALUE(LEFT(F265,2)),"")</f>
        <v/>
      </c>
      <c r="AP265" s="35" t="str">
        <f t="shared" si="191"/>
        <v/>
      </c>
      <c r="AQ265" s="35" t="str">
        <f t="shared" si="192"/>
        <v/>
      </c>
      <c r="AR265" s="35" t="str">
        <f t="shared" si="193"/>
        <v/>
      </c>
      <c r="AS265" s="35" t="str">
        <f t="shared" si="146"/>
        <v/>
      </c>
      <c r="AT265" s="35" t="str">
        <f t="shared" si="203"/>
        <v/>
      </c>
      <c r="AU265" s="35" t="str">
        <f t="shared" si="147"/>
        <v/>
      </c>
      <c r="AV265" s="35" t="str">
        <f t="shared" si="148"/>
        <v/>
      </c>
      <c r="AW265" s="35" t="str">
        <f t="shared" si="149"/>
        <v/>
      </c>
      <c r="AZ265" s="35" t="str">
        <f t="shared" si="150"/>
        <v/>
      </c>
      <c r="BA265" s="35" t="str">
        <f t="shared" si="151"/>
        <v/>
      </c>
      <c r="BB265" s="35" t="str">
        <f t="shared" si="152"/>
        <v/>
      </c>
      <c r="BC265" s="35" t="str">
        <f t="shared" si="153"/>
        <v/>
      </c>
      <c r="BD265" s="35" t="str">
        <f t="shared" si="154"/>
        <v/>
      </c>
      <c r="BE265" s="35" t="str">
        <f t="shared" si="155"/>
        <v/>
      </c>
      <c r="BF265" s="35" t="str">
        <f t="shared" si="156"/>
        <v/>
      </c>
      <c r="BG265" s="35" t="str">
        <f t="shared" si="157"/>
        <v/>
      </c>
      <c r="BH265" s="35" t="str">
        <f t="shared" si="158"/>
        <v/>
      </c>
      <c r="BI265" s="35" t="str">
        <f t="shared" si="159"/>
        <v/>
      </c>
      <c r="BJ265" s="35" t="str">
        <f t="shared" si="160"/>
        <v/>
      </c>
      <c r="BK265" s="35" t="str">
        <f t="shared" si="161"/>
        <v/>
      </c>
      <c r="BL265" s="35" t="str">
        <f t="shared" si="162"/>
        <v/>
      </c>
      <c r="BM265" s="35" t="str">
        <f t="shared" si="163"/>
        <v/>
      </c>
      <c r="BP265" s="35" t="str">
        <f t="shared" si="194"/>
        <v/>
      </c>
      <c r="BQ265" s="35" t="str">
        <f t="shared" si="164"/>
        <v/>
      </c>
      <c r="BR265" s="35" t="str">
        <f t="shared" si="165"/>
        <v/>
      </c>
      <c r="BS265" s="35" t="str">
        <f t="shared" si="166"/>
        <v/>
      </c>
      <c r="BT265" s="35" t="str">
        <f t="shared" si="167"/>
        <v/>
      </c>
      <c r="BU265" s="35">
        <f t="shared" si="195"/>
        <v>10</v>
      </c>
      <c r="BV265" s="35" t="str">
        <f t="shared" si="168"/>
        <v/>
      </c>
      <c r="BW265" s="35" t="str">
        <f t="shared" si="169"/>
        <v/>
      </c>
      <c r="BX265" s="35" t="str">
        <f t="shared" si="170"/>
        <v/>
      </c>
      <c r="BY265" s="35" t="str">
        <f t="shared" si="171"/>
        <v/>
      </c>
      <c r="BZ265" s="35" t="str">
        <f t="shared" si="196"/>
        <v/>
      </c>
      <c r="CA265" s="35" t="str">
        <f t="shared" si="172"/>
        <v/>
      </c>
      <c r="CB265" s="35" t="str">
        <f t="shared" si="173"/>
        <v/>
      </c>
      <c r="CC265" s="35" t="str">
        <f t="shared" si="174"/>
        <v/>
      </c>
    </row>
    <row r="266" spans="1:81" ht="17" outlineLevel="1" x14ac:dyDescent="0.2">
      <c r="A266" s="4"/>
      <c r="B266" s="8"/>
      <c r="C266" s="4" t="s">
        <v>843</v>
      </c>
      <c r="D266" s="8"/>
      <c r="E266" s="8">
        <v>80</v>
      </c>
      <c r="F266" s="8"/>
      <c r="G266" s="8"/>
      <c r="H266" s="8"/>
      <c r="I266" s="8"/>
      <c r="J266" s="8"/>
      <c r="K266" s="8"/>
      <c r="L266" s="52"/>
      <c r="M266" s="84" t="s">
        <v>909</v>
      </c>
      <c r="N266" s="4" t="s">
        <v>77</v>
      </c>
      <c r="O266" s="8"/>
      <c r="P266" s="8">
        <v>1</v>
      </c>
      <c r="Q266" s="8"/>
      <c r="R266" s="8" t="s">
        <v>78</v>
      </c>
      <c r="S266" s="8"/>
      <c r="T266" s="8"/>
      <c r="U266" s="8"/>
      <c r="V266" s="8"/>
      <c r="W266" s="85">
        <v>260</v>
      </c>
      <c r="X266" s="63" t="s">
        <v>1195</v>
      </c>
      <c r="Y266" s="4" t="s">
        <v>1208</v>
      </c>
      <c r="Z266" s="8"/>
      <c r="AA266" s="8">
        <v>1</v>
      </c>
      <c r="AB266" s="8" t="s">
        <v>70</v>
      </c>
      <c r="AC266" s="8"/>
      <c r="AD266" s="8">
        <v>6</v>
      </c>
      <c r="AE266" s="8"/>
      <c r="AF266" s="8">
        <f>36*AD266</f>
        <v>216</v>
      </c>
      <c r="AG266" s="8"/>
      <c r="AH266" s="8"/>
      <c r="AJ266" s="35" t="str">
        <f t="shared" si="197"/>
        <v/>
      </c>
      <c r="AK266" s="35" t="str">
        <f t="shared" si="198"/>
        <v/>
      </c>
      <c r="AL266" s="35" t="str">
        <f t="shared" si="199"/>
        <v/>
      </c>
      <c r="AM266" s="35" t="str">
        <f t="shared" si="200"/>
        <v/>
      </c>
      <c r="AN266" s="35" t="str">
        <f t="shared" si="201"/>
        <v/>
      </c>
      <c r="AO266" s="35" t="str">
        <f t="shared" si="207"/>
        <v/>
      </c>
      <c r="AP266" s="35" t="str">
        <f t="shared" si="191"/>
        <v/>
      </c>
      <c r="AQ266" s="35" t="str">
        <f t="shared" si="192"/>
        <v/>
      </c>
      <c r="AR266" s="35" t="str">
        <f t="shared" si="193"/>
        <v/>
      </c>
      <c r="AS266" s="35" t="str">
        <f t="shared" si="146"/>
        <v/>
      </c>
      <c r="AT266" s="35" t="str">
        <f t="shared" si="203"/>
        <v/>
      </c>
      <c r="AU266" s="35" t="str">
        <f t="shared" si="147"/>
        <v/>
      </c>
      <c r="AV266" s="35" t="str">
        <f t="shared" si="148"/>
        <v/>
      </c>
      <c r="AW266" s="35" t="str">
        <f t="shared" si="149"/>
        <v/>
      </c>
      <c r="AZ266" s="35" t="str">
        <f t="shared" si="150"/>
        <v/>
      </c>
      <c r="BA266" s="35" t="str">
        <f t="shared" si="151"/>
        <v/>
      </c>
      <c r="BB266" s="35" t="str">
        <f t="shared" si="152"/>
        <v/>
      </c>
      <c r="BC266" s="35" t="str">
        <f t="shared" si="153"/>
        <v/>
      </c>
      <c r="BD266" s="35" t="str">
        <f t="shared" si="154"/>
        <v/>
      </c>
      <c r="BE266" s="35" t="str">
        <f t="shared" si="155"/>
        <v/>
      </c>
      <c r="BF266" s="35" t="str">
        <f t="shared" si="156"/>
        <v/>
      </c>
      <c r="BG266" s="35" t="str">
        <f t="shared" si="157"/>
        <v/>
      </c>
      <c r="BH266" s="35" t="str">
        <f t="shared" si="158"/>
        <v/>
      </c>
      <c r="BI266" s="35" t="str">
        <f t="shared" si="159"/>
        <v/>
      </c>
      <c r="BJ266" s="35" t="str">
        <f t="shared" si="160"/>
        <v/>
      </c>
      <c r="BK266" s="35">
        <f>IF(RIGHT(R266,2)="A5",VALUE(LEFT(R266,1)),"")</f>
        <v>4</v>
      </c>
      <c r="BL266" s="35" t="str">
        <f t="shared" si="162"/>
        <v/>
      </c>
      <c r="BM266" s="35" t="str">
        <f t="shared" si="163"/>
        <v/>
      </c>
      <c r="BP266" s="35" t="str">
        <f t="shared" si="194"/>
        <v/>
      </c>
      <c r="BQ266" s="35" t="str">
        <f t="shared" si="164"/>
        <v/>
      </c>
      <c r="BR266" s="35" t="str">
        <f t="shared" si="165"/>
        <v/>
      </c>
      <c r="BS266" s="35" t="str">
        <f t="shared" si="166"/>
        <v/>
      </c>
      <c r="BT266" s="35" t="str">
        <f t="shared" si="167"/>
        <v/>
      </c>
      <c r="BU266" s="35" t="e">
        <f t="shared" si="195"/>
        <v>#VALUE!</v>
      </c>
      <c r="BV266" s="35" t="str">
        <f t="shared" si="168"/>
        <v/>
      </c>
      <c r="BW266" s="35" t="str">
        <f t="shared" si="169"/>
        <v/>
      </c>
      <c r="BX266" s="35" t="str">
        <f t="shared" si="170"/>
        <v/>
      </c>
      <c r="BY266" s="35" t="str">
        <f t="shared" si="171"/>
        <v/>
      </c>
      <c r="BZ266" s="35" t="str">
        <f t="shared" si="196"/>
        <v/>
      </c>
      <c r="CA266" s="35" t="str">
        <f t="shared" si="172"/>
        <v/>
      </c>
      <c r="CB266" s="35" t="str">
        <f t="shared" si="173"/>
        <v/>
      </c>
      <c r="CC266" s="35" t="str">
        <f t="shared" si="174"/>
        <v/>
      </c>
    </row>
    <row r="267" spans="1:81" ht="17" outlineLevel="1" x14ac:dyDescent="0.2">
      <c r="A267" s="4"/>
      <c r="B267" s="8"/>
      <c r="C267" s="4" t="s">
        <v>43</v>
      </c>
      <c r="D267" s="8">
        <v>1</v>
      </c>
      <c r="E267" s="8"/>
      <c r="F267" s="8" t="s">
        <v>42</v>
      </c>
      <c r="G267" s="8"/>
      <c r="H267" s="8"/>
      <c r="I267" s="8"/>
      <c r="J267" s="8"/>
      <c r="K267" s="8"/>
      <c r="L267" s="52"/>
      <c r="M267" s="84" t="s">
        <v>910</v>
      </c>
      <c r="N267" s="4" t="s">
        <v>917</v>
      </c>
      <c r="O267" s="8"/>
      <c r="P267" s="8">
        <v>1</v>
      </c>
      <c r="Q267" s="8"/>
      <c r="R267" s="8" t="s">
        <v>79</v>
      </c>
      <c r="S267" s="8"/>
      <c r="T267" s="8"/>
      <c r="U267" s="8"/>
      <c r="V267" s="8"/>
      <c r="W267" s="85">
        <v>250</v>
      </c>
      <c r="X267" s="63" t="s">
        <v>1196</v>
      </c>
      <c r="Y267" s="4" t="s">
        <v>1209</v>
      </c>
      <c r="Z267" s="8"/>
      <c r="AA267" s="8"/>
      <c r="AB267" s="8"/>
      <c r="AC267" s="8"/>
      <c r="AD267" s="8"/>
      <c r="AE267" s="8"/>
      <c r="AF267" s="8"/>
      <c r="AG267" s="8"/>
      <c r="AH267" s="8"/>
      <c r="AJ267" s="35" t="str">
        <f t="shared" si="197"/>
        <v/>
      </c>
      <c r="AK267" s="35" t="str">
        <f t="shared" si="198"/>
        <v/>
      </c>
      <c r="AL267" s="35" t="str">
        <f t="shared" si="199"/>
        <v/>
      </c>
      <c r="AM267" s="35" t="str">
        <f t="shared" si="200"/>
        <v/>
      </c>
      <c r="AN267" s="35" t="str">
        <f t="shared" si="201"/>
        <v/>
      </c>
      <c r="AO267" s="35">
        <f t="shared" si="207"/>
        <v>15</v>
      </c>
      <c r="AP267" s="35" t="str">
        <f t="shared" si="191"/>
        <v/>
      </c>
      <c r="AQ267" s="35" t="str">
        <f t="shared" si="192"/>
        <v/>
      </c>
      <c r="AR267" s="35" t="str">
        <f t="shared" si="193"/>
        <v/>
      </c>
      <c r="AS267" s="35" t="str">
        <f t="shared" si="146"/>
        <v/>
      </c>
      <c r="AT267" s="35" t="str">
        <f t="shared" si="203"/>
        <v/>
      </c>
      <c r="AU267" s="35" t="str">
        <f t="shared" si="147"/>
        <v/>
      </c>
      <c r="AV267" s="35" t="str">
        <f t="shared" si="148"/>
        <v/>
      </c>
      <c r="AW267" s="35" t="str">
        <f t="shared" si="149"/>
        <v/>
      </c>
      <c r="AZ267" s="35" t="str">
        <f t="shared" si="150"/>
        <v/>
      </c>
      <c r="BA267" s="35" t="str">
        <f t="shared" si="151"/>
        <v/>
      </c>
      <c r="BB267" s="35" t="str">
        <f t="shared" si="152"/>
        <v/>
      </c>
      <c r="BC267" s="35" t="str">
        <f t="shared" si="153"/>
        <v/>
      </c>
      <c r="BD267" s="35" t="str">
        <f t="shared" si="154"/>
        <v/>
      </c>
      <c r="BE267" s="35" t="str">
        <f t="shared" si="155"/>
        <v/>
      </c>
      <c r="BF267" s="35" t="str">
        <f t="shared" si="156"/>
        <v/>
      </c>
      <c r="BG267" s="35" t="str">
        <f t="shared" si="157"/>
        <v/>
      </c>
      <c r="BH267" s="35" t="str">
        <f t="shared" si="158"/>
        <v/>
      </c>
      <c r="BI267" s="35" t="str">
        <f t="shared" si="159"/>
        <v/>
      </c>
      <c r="BJ267" s="35" t="str">
        <f t="shared" si="160"/>
        <v/>
      </c>
      <c r="BK267" s="35">
        <f>IF(RIGHT(R267,2)="A5",VALUE(LEFT(R267,1)),"")</f>
        <v>5</v>
      </c>
      <c r="BL267" s="35" t="str">
        <f t="shared" si="162"/>
        <v/>
      </c>
      <c r="BM267" s="35" t="str">
        <f t="shared" si="163"/>
        <v/>
      </c>
      <c r="BP267" s="35" t="str">
        <f t="shared" si="194"/>
        <v/>
      </c>
      <c r="BQ267" s="35" t="str">
        <f t="shared" si="164"/>
        <v/>
      </c>
      <c r="BR267" s="35" t="str">
        <f t="shared" si="165"/>
        <v/>
      </c>
      <c r="BS267" s="35" t="str">
        <f t="shared" si="166"/>
        <v/>
      </c>
      <c r="BT267" s="35" t="str">
        <f t="shared" si="167"/>
        <v/>
      </c>
      <c r="BU267" s="35" t="str">
        <f t="shared" si="195"/>
        <v/>
      </c>
      <c r="BV267" s="35" t="str">
        <f t="shared" si="168"/>
        <v/>
      </c>
      <c r="BW267" s="35" t="str">
        <f t="shared" si="169"/>
        <v/>
      </c>
      <c r="BX267" s="35" t="str">
        <f t="shared" si="170"/>
        <v/>
      </c>
      <c r="BY267" s="35" t="str">
        <f t="shared" si="171"/>
        <v/>
      </c>
      <c r="BZ267" s="35" t="str">
        <f t="shared" si="196"/>
        <v/>
      </c>
      <c r="CA267" s="35" t="str">
        <f t="shared" si="172"/>
        <v/>
      </c>
      <c r="CB267" s="35" t="str">
        <f t="shared" si="173"/>
        <v/>
      </c>
      <c r="CC267" s="35" t="str">
        <f t="shared" si="174"/>
        <v/>
      </c>
    </row>
    <row r="268" spans="1:81" ht="17" outlineLevel="1" x14ac:dyDescent="0.2">
      <c r="A268" s="4"/>
      <c r="B268" s="8"/>
      <c r="C268" s="4"/>
      <c r="D268" s="8"/>
      <c r="E268" s="8"/>
      <c r="F268" s="8"/>
      <c r="G268" s="8"/>
      <c r="H268" s="8"/>
      <c r="I268" s="8"/>
      <c r="J268" s="8"/>
      <c r="K268" s="8"/>
      <c r="L268" s="52"/>
      <c r="M268" s="84" t="s">
        <v>911</v>
      </c>
      <c r="N268" s="4" t="s">
        <v>80</v>
      </c>
      <c r="O268" s="8"/>
      <c r="P268" s="8">
        <v>2</v>
      </c>
      <c r="Q268" s="8"/>
      <c r="R268" s="8"/>
      <c r="S268" s="8"/>
      <c r="T268" s="8"/>
      <c r="U268" s="8"/>
      <c r="V268" s="8"/>
      <c r="W268" s="85">
        <f>7*20</f>
        <v>140</v>
      </c>
      <c r="X268" s="63" t="s">
        <v>1197</v>
      </c>
      <c r="Y268" s="4"/>
      <c r="Z268" s="8"/>
      <c r="AA268" s="8"/>
      <c r="AB268" s="8"/>
      <c r="AC268" s="8"/>
      <c r="AD268" s="8"/>
      <c r="AE268" s="8"/>
      <c r="AF268" s="8"/>
      <c r="AG268" s="8"/>
      <c r="AH268" s="8"/>
      <c r="AJ268" s="35" t="str">
        <f t="shared" si="197"/>
        <v/>
      </c>
      <c r="AK268" s="35" t="str">
        <f t="shared" si="198"/>
        <v/>
      </c>
      <c r="AL268" s="35" t="str">
        <f t="shared" si="199"/>
        <v/>
      </c>
      <c r="AM268" s="35" t="str">
        <f t="shared" si="200"/>
        <v/>
      </c>
      <c r="AN268" s="35" t="str">
        <f t="shared" si="201"/>
        <v/>
      </c>
      <c r="AO268" s="35" t="str">
        <f t="shared" si="207"/>
        <v/>
      </c>
      <c r="AP268" s="35" t="str">
        <f t="shared" si="191"/>
        <v/>
      </c>
      <c r="AQ268" s="35" t="str">
        <f t="shared" si="192"/>
        <v/>
      </c>
      <c r="AR268" s="35" t="str">
        <f t="shared" si="193"/>
        <v/>
      </c>
      <c r="AS268" s="35" t="str">
        <f t="shared" si="146"/>
        <v/>
      </c>
      <c r="AT268" s="35" t="str">
        <f t="shared" si="203"/>
        <v/>
      </c>
      <c r="AU268" s="35" t="str">
        <f t="shared" si="147"/>
        <v/>
      </c>
      <c r="AV268" s="35" t="str">
        <f t="shared" si="148"/>
        <v/>
      </c>
      <c r="AW268" s="35" t="str">
        <f t="shared" si="149"/>
        <v/>
      </c>
      <c r="AZ268" s="35" t="str">
        <f t="shared" si="150"/>
        <v/>
      </c>
      <c r="BA268" s="35" t="str">
        <f t="shared" si="151"/>
        <v/>
      </c>
      <c r="BB268" s="35" t="str">
        <f t="shared" si="152"/>
        <v/>
      </c>
      <c r="BC268" s="35" t="str">
        <f t="shared" si="153"/>
        <v/>
      </c>
      <c r="BD268" s="35" t="str">
        <f t="shared" si="154"/>
        <v/>
      </c>
      <c r="BE268" s="35" t="str">
        <f t="shared" si="155"/>
        <v/>
      </c>
      <c r="BF268" s="35" t="str">
        <f t="shared" si="156"/>
        <v/>
      </c>
      <c r="BG268" s="35" t="str">
        <f t="shared" si="157"/>
        <v/>
      </c>
      <c r="BH268" s="35" t="str">
        <f t="shared" si="158"/>
        <v/>
      </c>
      <c r="BI268" s="35" t="str">
        <f t="shared" si="159"/>
        <v/>
      </c>
      <c r="BJ268" s="35" t="str">
        <f t="shared" si="160"/>
        <v/>
      </c>
      <c r="BK268" s="35" t="str">
        <f t="shared" si="161"/>
        <v/>
      </c>
      <c r="BL268" s="35" t="str">
        <f t="shared" si="162"/>
        <v/>
      </c>
      <c r="BM268" s="35" t="str">
        <f t="shared" si="163"/>
        <v/>
      </c>
      <c r="BP268" s="35" t="str">
        <f t="shared" si="194"/>
        <v/>
      </c>
      <c r="BQ268" s="35" t="str">
        <f t="shared" si="164"/>
        <v/>
      </c>
      <c r="BR268" s="35" t="str">
        <f t="shared" si="165"/>
        <v/>
      </c>
      <c r="BS268" s="35" t="str">
        <f t="shared" si="166"/>
        <v/>
      </c>
      <c r="BT268" s="35" t="str">
        <f t="shared" si="167"/>
        <v/>
      </c>
      <c r="BU268" s="35" t="str">
        <f t="shared" si="195"/>
        <v/>
      </c>
      <c r="BV268" s="35" t="str">
        <f t="shared" si="168"/>
        <v/>
      </c>
      <c r="BW268" s="35" t="str">
        <f t="shared" si="169"/>
        <v/>
      </c>
      <c r="BX268" s="35" t="str">
        <f t="shared" si="170"/>
        <v/>
      </c>
      <c r="BY268" s="35" t="str">
        <f t="shared" si="171"/>
        <v/>
      </c>
      <c r="BZ268" s="35" t="str">
        <f t="shared" si="196"/>
        <v/>
      </c>
      <c r="CA268" s="35" t="str">
        <f t="shared" si="172"/>
        <v/>
      </c>
      <c r="CB268" s="35" t="str">
        <f t="shared" si="173"/>
        <v/>
      </c>
      <c r="CC268" s="35" t="str">
        <f t="shared" si="174"/>
        <v/>
      </c>
    </row>
    <row r="269" spans="1:81" ht="17" outlineLevel="1" x14ac:dyDescent="0.2">
      <c r="A269" s="4"/>
      <c r="B269" s="8"/>
      <c r="C269" s="4"/>
      <c r="D269" s="8"/>
      <c r="E269" s="8"/>
      <c r="F269" s="8"/>
      <c r="G269" s="8"/>
      <c r="H269" s="8"/>
      <c r="I269" s="8"/>
      <c r="J269" s="8"/>
      <c r="K269" s="8"/>
      <c r="L269" s="52"/>
      <c r="M269" s="84" t="s">
        <v>912</v>
      </c>
      <c r="N269" s="4" t="s">
        <v>82</v>
      </c>
      <c r="O269" s="8"/>
      <c r="P269" s="8">
        <v>1</v>
      </c>
      <c r="Q269" s="8" t="s">
        <v>83</v>
      </c>
      <c r="R269" s="8"/>
      <c r="S269" s="8">
        <v>12</v>
      </c>
      <c r="T269" s="8"/>
      <c r="U269" s="8">
        <f>36*S269</f>
        <v>432</v>
      </c>
      <c r="V269" s="8"/>
      <c r="W269" s="85">
        <v>25</v>
      </c>
      <c r="X269" s="63"/>
      <c r="Y269" s="4"/>
      <c r="Z269" s="8"/>
      <c r="AA269" s="8"/>
      <c r="AB269" s="8"/>
      <c r="AC269" s="8"/>
      <c r="AD269" s="8"/>
      <c r="AE269" s="8"/>
      <c r="AF269" s="8"/>
      <c r="AG269" s="8"/>
      <c r="AH269" s="8"/>
      <c r="AJ269" s="35" t="str">
        <f t="shared" si="197"/>
        <v/>
      </c>
      <c r="AK269" s="35" t="str">
        <f t="shared" si="198"/>
        <v/>
      </c>
      <c r="AL269" s="35" t="str">
        <f t="shared" si="199"/>
        <v/>
      </c>
      <c r="AM269" s="35" t="str">
        <f t="shared" si="200"/>
        <v/>
      </c>
      <c r="AN269" s="35" t="str">
        <f t="shared" si="201"/>
        <v/>
      </c>
      <c r="AO269" s="35" t="str">
        <f t="shared" si="207"/>
        <v/>
      </c>
      <c r="AP269" s="35" t="str">
        <f t="shared" si="191"/>
        <v/>
      </c>
      <c r="AQ269" s="35" t="str">
        <f t="shared" si="192"/>
        <v/>
      </c>
      <c r="AR269" s="35" t="str">
        <f t="shared" si="193"/>
        <v/>
      </c>
      <c r="AS269" s="35" t="str">
        <f t="shared" si="146"/>
        <v/>
      </c>
      <c r="AT269" s="35" t="str">
        <f t="shared" si="203"/>
        <v/>
      </c>
      <c r="AU269" s="35" t="str">
        <f t="shared" si="147"/>
        <v/>
      </c>
      <c r="AV269" s="35" t="str">
        <f t="shared" si="148"/>
        <v/>
      </c>
      <c r="AW269" s="35" t="str">
        <f t="shared" si="149"/>
        <v/>
      </c>
      <c r="AZ269" s="35" t="str">
        <f t="shared" si="150"/>
        <v/>
      </c>
      <c r="BA269" s="35" t="str">
        <f t="shared" si="151"/>
        <v/>
      </c>
      <c r="BB269" s="35" t="str">
        <f t="shared" si="152"/>
        <v/>
      </c>
      <c r="BC269" s="35" t="str">
        <f t="shared" si="153"/>
        <v/>
      </c>
      <c r="BD269" s="35" t="str">
        <f t="shared" si="154"/>
        <v/>
      </c>
      <c r="BE269" s="35">
        <f t="shared" si="155"/>
        <v>12</v>
      </c>
      <c r="BF269" s="35" t="str">
        <f t="shared" si="156"/>
        <v/>
      </c>
      <c r="BG269" s="35" t="str">
        <f t="shared" si="157"/>
        <v/>
      </c>
      <c r="BH269" s="35" t="str">
        <f t="shared" si="158"/>
        <v/>
      </c>
      <c r="BI269" s="35" t="str">
        <f t="shared" si="159"/>
        <v/>
      </c>
      <c r="BJ269" s="35" t="str">
        <f t="shared" si="160"/>
        <v/>
      </c>
      <c r="BK269" s="35" t="str">
        <f t="shared" si="161"/>
        <v/>
      </c>
      <c r="BL269" s="35" t="str">
        <f t="shared" si="162"/>
        <v/>
      </c>
      <c r="BM269" s="35" t="str">
        <f t="shared" si="163"/>
        <v/>
      </c>
      <c r="BP269" s="35" t="str">
        <f t="shared" si="194"/>
        <v/>
      </c>
      <c r="BQ269" s="35" t="str">
        <f t="shared" si="164"/>
        <v/>
      </c>
      <c r="BR269" s="35" t="str">
        <f t="shared" si="165"/>
        <v/>
      </c>
      <c r="BS269" s="35" t="str">
        <f t="shared" si="166"/>
        <v/>
      </c>
      <c r="BT269" s="35" t="str">
        <f t="shared" si="167"/>
        <v/>
      </c>
      <c r="BU269" s="35" t="str">
        <f t="shared" si="195"/>
        <v/>
      </c>
      <c r="BV269" s="35" t="str">
        <f t="shared" si="168"/>
        <v/>
      </c>
      <c r="BW269" s="35" t="str">
        <f t="shared" si="169"/>
        <v/>
      </c>
      <c r="BX269" s="35" t="str">
        <f t="shared" si="170"/>
        <v/>
      </c>
      <c r="BY269" s="35" t="str">
        <f t="shared" si="171"/>
        <v/>
      </c>
      <c r="BZ269" s="35" t="str">
        <f t="shared" si="196"/>
        <v/>
      </c>
      <c r="CA269" s="35" t="str">
        <f t="shared" si="172"/>
        <v/>
      </c>
      <c r="CB269" s="35" t="str">
        <f t="shared" si="173"/>
        <v/>
      </c>
      <c r="CC269" s="35" t="str">
        <f t="shared" si="174"/>
        <v/>
      </c>
    </row>
    <row r="270" spans="1:81" ht="17" outlineLevel="1" x14ac:dyDescent="0.2">
      <c r="A270" s="4"/>
      <c r="B270" s="8"/>
      <c r="C270" s="4"/>
      <c r="D270" s="8"/>
      <c r="E270" s="8"/>
      <c r="F270" s="8"/>
      <c r="G270" s="8"/>
      <c r="H270" s="8"/>
      <c r="I270" s="8"/>
      <c r="J270" s="8"/>
      <c r="K270" s="8"/>
      <c r="L270" s="52"/>
      <c r="M270" s="84" t="s">
        <v>913</v>
      </c>
      <c r="N270" s="4" t="s">
        <v>918</v>
      </c>
      <c r="O270" s="8"/>
      <c r="P270" s="8">
        <v>1</v>
      </c>
      <c r="Q270" s="8"/>
      <c r="R270" s="8"/>
      <c r="S270" s="8"/>
      <c r="T270" s="8"/>
      <c r="U270" s="8"/>
      <c r="V270" s="8"/>
      <c r="W270" s="85">
        <v>20</v>
      </c>
      <c r="X270" s="63"/>
      <c r="Y270" s="4"/>
      <c r="Z270" s="8"/>
      <c r="AA270" s="8"/>
      <c r="AB270" s="8"/>
      <c r="AC270" s="8"/>
      <c r="AD270" s="8"/>
      <c r="AE270" s="8"/>
      <c r="AF270" s="8"/>
      <c r="AG270" s="8"/>
      <c r="AH270" s="8"/>
      <c r="AJ270" s="35" t="str">
        <f t="shared" si="197"/>
        <v/>
      </c>
      <c r="AK270" s="35" t="str">
        <f t="shared" si="198"/>
        <v/>
      </c>
      <c r="AL270" s="35" t="str">
        <f t="shared" si="199"/>
        <v/>
      </c>
      <c r="AM270" s="35" t="str">
        <f t="shared" si="200"/>
        <v/>
      </c>
      <c r="AN270" s="35" t="str">
        <f t="shared" si="201"/>
        <v/>
      </c>
      <c r="AO270" s="35" t="str">
        <f t="shared" si="207"/>
        <v/>
      </c>
      <c r="AP270" s="35" t="str">
        <f t="shared" si="191"/>
        <v/>
      </c>
      <c r="AQ270" s="35" t="str">
        <f t="shared" si="192"/>
        <v/>
      </c>
      <c r="AR270" s="35" t="str">
        <f t="shared" si="193"/>
        <v/>
      </c>
      <c r="AS270" s="35" t="str">
        <f t="shared" si="146"/>
        <v/>
      </c>
      <c r="AT270" s="35" t="str">
        <f t="shared" si="203"/>
        <v/>
      </c>
      <c r="AU270" s="35" t="str">
        <f t="shared" si="147"/>
        <v/>
      </c>
      <c r="AV270" s="35" t="str">
        <f t="shared" si="148"/>
        <v/>
      </c>
      <c r="AW270" s="35" t="str">
        <f t="shared" si="149"/>
        <v/>
      </c>
      <c r="AZ270" s="35" t="str">
        <f t="shared" si="150"/>
        <v/>
      </c>
      <c r="BA270" s="35" t="str">
        <f t="shared" si="151"/>
        <v/>
      </c>
      <c r="BB270" s="35" t="str">
        <f t="shared" si="152"/>
        <v/>
      </c>
      <c r="BC270" s="35" t="str">
        <f t="shared" si="153"/>
        <v/>
      </c>
      <c r="BD270" s="35" t="str">
        <f t="shared" si="154"/>
        <v/>
      </c>
      <c r="BE270" s="35" t="str">
        <f t="shared" si="155"/>
        <v/>
      </c>
      <c r="BF270" s="35" t="str">
        <f t="shared" si="156"/>
        <v/>
      </c>
      <c r="BG270" s="35" t="str">
        <f t="shared" si="157"/>
        <v/>
      </c>
      <c r="BH270" s="35" t="str">
        <f t="shared" si="158"/>
        <v/>
      </c>
      <c r="BI270" s="35" t="str">
        <f t="shared" si="159"/>
        <v/>
      </c>
      <c r="BJ270" s="35" t="str">
        <f t="shared" si="160"/>
        <v/>
      </c>
      <c r="BK270" s="35" t="str">
        <f t="shared" si="161"/>
        <v/>
      </c>
      <c r="BL270" s="35" t="str">
        <f t="shared" si="162"/>
        <v/>
      </c>
      <c r="BM270" s="35" t="str">
        <f t="shared" si="163"/>
        <v/>
      </c>
      <c r="BP270" s="35" t="str">
        <f t="shared" si="194"/>
        <v/>
      </c>
      <c r="BQ270" s="35" t="str">
        <f t="shared" si="164"/>
        <v/>
      </c>
      <c r="BR270" s="35" t="str">
        <f t="shared" si="165"/>
        <v/>
      </c>
      <c r="BS270" s="35" t="str">
        <f t="shared" si="166"/>
        <v/>
      </c>
      <c r="BT270" s="35" t="str">
        <f t="shared" si="167"/>
        <v/>
      </c>
      <c r="BU270" s="35" t="str">
        <f t="shared" si="195"/>
        <v/>
      </c>
      <c r="BV270" s="35" t="str">
        <f t="shared" si="168"/>
        <v/>
      </c>
      <c r="BW270" s="35" t="str">
        <f t="shared" si="169"/>
        <v/>
      </c>
      <c r="BX270" s="35" t="str">
        <f t="shared" si="170"/>
        <v/>
      </c>
      <c r="BY270" s="35" t="str">
        <f t="shared" si="171"/>
        <v/>
      </c>
      <c r="BZ270" s="35" t="str">
        <f t="shared" si="196"/>
        <v/>
      </c>
      <c r="CA270" s="35" t="str">
        <f t="shared" si="172"/>
        <v/>
      </c>
      <c r="CB270" s="35" t="str">
        <f t="shared" si="173"/>
        <v/>
      </c>
      <c r="CC270" s="35" t="str">
        <f t="shared" si="174"/>
        <v/>
      </c>
    </row>
    <row r="271" spans="1:81" ht="17" outlineLevel="1" x14ac:dyDescent="0.2">
      <c r="A271" s="4"/>
      <c r="B271" s="8"/>
      <c r="C271" s="4"/>
      <c r="D271" s="8"/>
      <c r="E271" s="8"/>
      <c r="F271" s="8"/>
      <c r="G271" s="8"/>
      <c r="H271" s="8"/>
      <c r="I271" s="8"/>
      <c r="J271" s="8"/>
      <c r="K271" s="8"/>
      <c r="L271" s="52"/>
      <c r="M271" s="84" t="s">
        <v>914</v>
      </c>
      <c r="N271" s="4" t="s">
        <v>84</v>
      </c>
      <c r="O271" s="8"/>
      <c r="P271" s="8">
        <v>2</v>
      </c>
      <c r="Q271" s="8"/>
      <c r="R271" s="8"/>
      <c r="S271" s="8">
        <v>5</v>
      </c>
      <c r="T271" s="8"/>
      <c r="U271" s="8">
        <f>36*S271</f>
        <v>180</v>
      </c>
      <c r="V271" s="8"/>
      <c r="W271" s="85"/>
      <c r="X271" s="63"/>
      <c r="Y271" s="4"/>
      <c r="Z271" s="8"/>
      <c r="AA271" s="8"/>
      <c r="AB271" s="8"/>
      <c r="AC271" s="8"/>
      <c r="AD271" s="8"/>
      <c r="AE271" s="8"/>
      <c r="AF271" s="8"/>
      <c r="AG271" s="8"/>
      <c r="AH271" s="8"/>
      <c r="AJ271" s="35" t="str">
        <f t="shared" si="197"/>
        <v/>
      </c>
      <c r="AK271" s="35" t="str">
        <f t="shared" si="198"/>
        <v/>
      </c>
      <c r="AL271" s="35" t="str">
        <f t="shared" si="199"/>
        <v/>
      </c>
      <c r="AM271" s="35" t="str">
        <f t="shared" si="200"/>
        <v/>
      </c>
      <c r="AN271" s="35" t="str">
        <f t="shared" si="201"/>
        <v/>
      </c>
      <c r="AO271" s="35" t="str">
        <f t="shared" si="207"/>
        <v/>
      </c>
      <c r="AP271" s="35" t="str">
        <f t="shared" si="191"/>
        <v/>
      </c>
      <c r="AQ271" s="35" t="str">
        <f t="shared" si="192"/>
        <v/>
      </c>
      <c r="AR271" s="35" t="str">
        <f t="shared" si="193"/>
        <v/>
      </c>
      <c r="AS271" s="35" t="str">
        <f t="shared" si="146"/>
        <v/>
      </c>
      <c r="AT271" s="35" t="str">
        <f t="shared" si="203"/>
        <v/>
      </c>
      <c r="AU271" s="35" t="str">
        <f t="shared" si="147"/>
        <v/>
      </c>
      <c r="AV271" s="35" t="str">
        <f t="shared" si="148"/>
        <v/>
      </c>
      <c r="AW271" s="35" t="str">
        <f t="shared" si="149"/>
        <v/>
      </c>
      <c r="AZ271" s="35" t="str">
        <f t="shared" si="150"/>
        <v/>
      </c>
      <c r="BA271" s="35" t="str">
        <f t="shared" si="151"/>
        <v/>
      </c>
      <c r="BB271" s="35" t="str">
        <f t="shared" si="152"/>
        <v/>
      </c>
      <c r="BC271" s="35" t="str">
        <f t="shared" si="153"/>
        <v/>
      </c>
      <c r="BD271" s="35" t="str">
        <f t="shared" si="154"/>
        <v/>
      </c>
      <c r="BE271" s="35" t="str">
        <f t="shared" si="155"/>
        <v/>
      </c>
      <c r="BF271" s="35" t="str">
        <f t="shared" si="156"/>
        <v/>
      </c>
      <c r="BG271" s="35" t="str">
        <f t="shared" si="157"/>
        <v/>
      </c>
      <c r="BH271" s="35" t="str">
        <f t="shared" si="158"/>
        <v/>
      </c>
      <c r="BI271" s="35" t="str">
        <f t="shared" si="159"/>
        <v/>
      </c>
      <c r="BJ271" s="35" t="str">
        <f t="shared" si="160"/>
        <v/>
      </c>
      <c r="BK271" s="35" t="str">
        <f t="shared" si="161"/>
        <v/>
      </c>
      <c r="BL271" s="35" t="str">
        <f t="shared" si="162"/>
        <v/>
      </c>
      <c r="BM271" s="35" t="str">
        <f t="shared" si="163"/>
        <v/>
      </c>
      <c r="BP271" s="35" t="str">
        <f t="shared" si="194"/>
        <v/>
      </c>
      <c r="BQ271" s="35" t="str">
        <f t="shared" si="164"/>
        <v/>
      </c>
      <c r="BR271" s="35" t="str">
        <f t="shared" si="165"/>
        <v/>
      </c>
      <c r="BS271" s="35" t="str">
        <f t="shared" si="166"/>
        <v/>
      </c>
      <c r="BT271" s="35" t="str">
        <f t="shared" si="167"/>
        <v/>
      </c>
      <c r="BU271" s="35" t="str">
        <f t="shared" si="195"/>
        <v/>
      </c>
      <c r="BV271" s="35" t="str">
        <f t="shared" si="168"/>
        <v/>
      </c>
      <c r="BW271" s="35" t="str">
        <f t="shared" si="169"/>
        <v/>
      </c>
      <c r="BX271" s="35" t="str">
        <f t="shared" si="170"/>
        <v/>
      </c>
      <c r="BY271" s="35" t="str">
        <f t="shared" si="171"/>
        <v/>
      </c>
      <c r="BZ271" s="35" t="str">
        <f t="shared" si="196"/>
        <v/>
      </c>
      <c r="CA271" s="35" t="str">
        <f t="shared" si="172"/>
        <v/>
      </c>
      <c r="CB271" s="35" t="str">
        <f t="shared" si="173"/>
        <v/>
      </c>
      <c r="CC271" s="35" t="str">
        <f t="shared" si="174"/>
        <v/>
      </c>
    </row>
    <row r="272" spans="1:81" ht="85" outlineLevel="1" x14ac:dyDescent="0.2">
      <c r="A272" s="43"/>
      <c r="B272" s="3"/>
      <c r="C272" s="43"/>
      <c r="D272" s="43"/>
      <c r="E272" s="8"/>
      <c r="F272" s="8"/>
      <c r="G272" s="8"/>
      <c r="H272" s="8"/>
      <c r="I272" s="8"/>
      <c r="J272" s="8"/>
      <c r="K272" s="8"/>
      <c r="L272" s="52"/>
      <c r="M272" s="84" t="s">
        <v>915</v>
      </c>
      <c r="N272" s="4" t="s">
        <v>85</v>
      </c>
      <c r="O272" s="8">
        <v>1</v>
      </c>
      <c r="P272" s="8">
        <v>3</v>
      </c>
      <c r="Q272" s="8"/>
      <c r="R272" s="8"/>
      <c r="S272" s="8"/>
      <c r="T272" s="8"/>
      <c r="U272" s="8"/>
      <c r="V272" s="8"/>
      <c r="W272" s="85">
        <v>240</v>
      </c>
      <c r="X272" s="63"/>
      <c r="Y272" s="4"/>
      <c r="Z272" s="8"/>
      <c r="AA272" s="8"/>
      <c r="AB272" s="8"/>
      <c r="AC272" s="8"/>
      <c r="AD272" s="8"/>
      <c r="AE272" s="8"/>
      <c r="AF272" s="8"/>
      <c r="AG272" s="8"/>
      <c r="AH272" s="8"/>
      <c r="AJ272" s="35" t="str">
        <f t="shared" si="197"/>
        <v/>
      </c>
      <c r="AK272" s="35" t="str">
        <f t="shared" si="198"/>
        <v/>
      </c>
      <c r="AL272" s="35" t="str">
        <f t="shared" si="199"/>
        <v/>
      </c>
      <c r="AM272" s="35" t="str">
        <f t="shared" si="200"/>
        <v/>
      </c>
      <c r="AN272" s="35" t="str">
        <f t="shared" si="201"/>
        <v/>
      </c>
      <c r="AO272" s="35" t="str">
        <f t="shared" si="207"/>
        <v/>
      </c>
      <c r="AP272" s="35" t="str">
        <f t="shared" si="191"/>
        <v/>
      </c>
      <c r="AQ272" s="35" t="str">
        <f t="shared" si="192"/>
        <v/>
      </c>
      <c r="AR272" s="35" t="str">
        <f t="shared" si="193"/>
        <v/>
      </c>
      <c r="AS272" s="35" t="str">
        <f t="shared" si="146"/>
        <v/>
      </c>
      <c r="AT272" s="35" t="str">
        <f t="shared" si="203"/>
        <v/>
      </c>
      <c r="AU272" s="35" t="str">
        <f t="shared" si="147"/>
        <v/>
      </c>
      <c r="AV272" s="35" t="str">
        <f t="shared" si="148"/>
        <v/>
      </c>
      <c r="AW272" s="35" t="str">
        <f t="shared" si="149"/>
        <v/>
      </c>
      <c r="AZ272" s="35" t="str">
        <f t="shared" si="150"/>
        <v/>
      </c>
      <c r="BA272" s="35" t="str">
        <f t="shared" si="151"/>
        <v/>
      </c>
      <c r="BB272" s="35" t="str">
        <f t="shared" si="152"/>
        <v/>
      </c>
      <c r="BC272" s="35" t="str">
        <f t="shared" si="153"/>
        <v/>
      </c>
      <c r="BD272" s="35" t="str">
        <f t="shared" si="154"/>
        <v/>
      </c>
      <c r="BE272" s="35" t="str">
        <f t="shared" si="155"/>
        <v/>
      </c>
      <c r="BF272" s="35" t="str">
        <f t="shared" si="156"/>
        <v/>
      </c>
      <c r="BG272" s="35" t="str">
        <f t="shared" si="157"/>
        <v/>
      </c>
      <c r="BH272" s="35" t="str">
        <f t="shared" si="158"/>
        <v/>
      </c>
      <c r="BI272" s="35" t="str">
        <f t="shared" si="159"/>
        <v/>
      </c>
      <c r="BJ272" s="35" t="str">
        <f t="shared" si="160"/>
        <v/>
      </c>
      <c r="BK272" s="35" t="str">
        <f t="shared" si="161"/>
        <v/>
      </c>
      <c r="BL272" s="35" t="str">
        <f t="shared" si="162"/>
        <v/>
      </c>
      <c r="BM272" s="35" t="str">
        <f t="shared" si="163"/>
        <v/>
      </c>
      <c r="BP272" s="35" t="str">
        <f t="shared" si="194"/>
        <v/>
      </c>
      <c r="BQ272" s="35" t="str">
        <f t="shared" si="164"/>
        <v/>
      </c>
      <c r="BR272" s="35" t="str">
        <f t="shared" si="165"/>
        <v/>
      </c>
      <c r="BS272" s="35" t="str">
        <f t="shared" si="166"/>
        <v/>
      </c>
      <c r="BT272" s="35" t="str">
        <f t="shared" si="167"/>
        <v/>
      </c>
      <c r="BU272" s="35" t="str">
        <f t="shared" si="195"/>
        <v/>
      </c>
      <c r="BV272" s="35" t="str">
        <f t="shared" si="168"/>
        <v/>
      </c>
      <c r="BW272" s="35" t="str">
        <f t="shared" si="169"/>
        <v/>
      </c>
      <c r="BX272" s="35" t="str">
        <f t="shared" si="170"/>
        <v/>
      </c>
      <c r="BY272" s="35" t="str">
        <f t="shared" si="171"/>
        <v/>
      </c>
      <c r="BZ272" s="35" t="str">
        <f t="shared" si="196"/>
        <v/>
      </c>
      <c r="CA272" s="35" t="str">
        <f t="shared" si="172"/>
        <v/>
      </c>
      <c r="CB272" s="35" t="str">
        <f t="shared" si="173"/>
        <v/>
      </c>
      <c r="CC272" s="35" t="str">
        <f t="shared" si="174"/>
        <v/>
      </c>
    </row>
    <row r="273" spans="1:81" ht="34" outlineLevel="1" x14ac:dyDescent="0.2">
      <c r="A273" s="4"/>
      <c r="B273" s="8"/>
      <c r="C273" s="4"/>
      <c r="D273" s="8"/>
      <c r="E273" s="8"/>
      <c r="F273" s="8"/>
      <c r="G273" s="8"/>
      <c r="H273" s="8"/>
      <c r="I273" s="8"/>
      <c r="J273" s="8"/>
      <c r="K273" s="8"/>
      <c r="L273" s="52"/>
      <c r="M273" s="84" t="s">
        <v>916</v>
      </c>
      <c r="N273" s="4" t="s">
        <v>955</v>
      </c>
      <c r="O273" s="8">
        <v>1</v>
      </c>
      <c r="P273" s="8"/>
      <c r="Q273" s="8" t="s">
        <v>956</v>
      </c>
      <c r="R273" s="8"/>
      <c r="S273" s="8">
        <v>7</v>
      </c>
      <c r="T273" s="8"/>
      <c r="U273" s="8">
        <f>36*S273</f>
        <v>252</v>
      </c>
      <c r="V273" s="8">
        <v>20</v>
      </c>
      <c r="W273" s="85">
        <f>80+25</f>
        <v>105</v>
      </c>
      <c r="X273" s="63"/>
      <c r="Y273" s="4"/>
      <c r="Z273" s="8"/>
      <c r="AA273" s="8"/>
      <c r="AB273" s="8"/>
      <c r="AC273" s="8"/>
      <c r="AD273" s="8"/>
      <c r="AE273" s="8"/>
      <c r="AF273" s="8"/>
      <c r="AG273" s="8"/>
      <c r="AH273" s="8"/>
      <c r="AJ273" s="35" t="str">
        <f t="shared" si="197"/>
        <v/>
      </c>
      <c r="AK273" s="35" t="str">
        <f t="shared" si="198"/>
        <v/>
      </c>
      <c r="AL273" s="35" t="str">
        <f t="shared" si="199"/>
        <v/>
      </c>
      <c r="AM273" s="35" t="str">
        <f t="shared" si="200"/>
        <v/>
      </c>
      <c r="AN273" s="35" t="str">
        <f t="shared" si="201"/>
        <v/>
      </c>
      <c r="AO273" s="35" t="str">
        <f t="shared" si="207"/>
        <v/>
      </c>
      <c r="AP273" s="35" t="str">
        <f t="shared" si="191"/>
        <v/>
      </c>
      <c r="AQ273" s="35" t="str">
        <f t="shared" si="192"/>
        <v/>
      </c>
      <c r="AR273" s="35" t="str">
        <f t="shared" si="193"/>
        <v/>
      </c>
      <c r="AS273" s="35" t="str">
        <f t="shared" si="146"/>
        <v/>
      </c>
      <c r="AT273" s="35" t="str">
        <f t="shared" si="203"/>
        <v/>
      </c>
      <c r="AU273" s="35" t="str">
        <f t="shared" si="147"/>
        <v/>
      </c>
      <c r="AV273" s="35" t="str">
        <f t="shared" si="148"/>
        <v/>
      </c>
      <c r="AW273" s="35" t="str">
        <f t="shared" si="149"/>
        <v/>
      </c>
      <c r="AZ273" s="35" t="str">
        <f t="shared" si="150"/>
        <v/>
      </c>
      <c r="BA273" s="35" t="str">
        <f t="shared" si="151"/>
        <v/>
      </c>
      <c r="BB273" s="35" t="str">
        <f t="shared" si="152"/>
        <v/>
      </c>
      <c r="BC273" s="35" t="str">
        <f t="shared" si="153"/>
        <v/>
      </c>
      <c r="BD273" s="35" t="str">
        <f t="shared" si="154"/>
        <v/>
      </c>
      <c r="BE273" s="35">
        <f t="shared" si="155"/>
        <v>28</v>
      </c>
      <c r="BF273" s="35" t="str">
        <f t="shared" si="156"/>
        <v/>
      </c>
      <c r="BG273" s="35" t="str">
        <f t="shared" si="157"/>
        <v/>
      </c>
      <c r="BH273" s="35" t="str">
        <f t="shared" si="158"/>
        <v/>
      </c>
      <c r="BI273" s="35" t="str">
        <f t="shared" si="159"/>
        <v/>
      </c>
      <c r="BJ273" s="35" t="str">
        <f t="shared" si="160"/>
        <v/>
      </c>
      <c r="BK273" s="35" t="str">
        <f t="shared" si="161"/>
        <v/>
      </c>
      <c r="BL273" s="35" t="str">
        <f t="shared" si="162"/>
        <v/>
      </c>
      <c r="BM273" s="35" t="str">
        <f t="shared" si="163"/>
        <v/>
      </c>
      <c r="BP273" s="35" t="str">
        <f t="shared" si="194"/>
        <v/>
      </c>
      <c r="BQ273" s="35" t="str">
        <f t="shared" si="164"/>
        <v/>
      </c>
      <c r="BR273" s="35" t="str">
        <f t="shared" si="165"/>
        <v/>
      </c>
      <c r="BS273" s="35" t="str">
        <f t="shared" si="166"/>
        <v/>
      </c>
      <c r="BT273" s="35" t="str">
        <f t="shared" si="167"/>
        <v/>
      </c>
      <c r="BU273" s="35" t="str">
        <f t="shared" si="195"/>
        <v/>
      </c>
      <c r="BV273" s="35" t="str">
        <f t="shared" si="168"/>
        <v/>
      </c>
      <c r="BW273" s="35" t="str">
        <f t="shared" si="169"/>
        <v/>
      </c>
      <c r="BX273" s="35" t="str">
        <f t="shared" si="170"/>
        <v/>
      </c>
      <c r="BY273" s="35" t="str">
        <f t="shared" si="171"/>
        <v/>
      </c>
      <c r="BZ273" s="35" t="str">
        <f t="shared" si="196"/>
        <v/>
      </c>
      <c r="CA273" s="35" t="str">
        <f t="shared" si="172"/>
        <v/>
      </c>
      <c r="CB273" s="35" t="str">
        <f t="shared" si="173"/>
        <v/>
      </c>
      <c r="CC273" s="35" t="str">
        <f t="shared" si="174"/>
        <v/>
      </c>
    </row>
    <row r="274" spans="1:81" outlineLevel="1" x14ac:dyDescent="0.2">
      <c r="A274" s="4"/>
      <c r="B274" s="8"/>
      <c r="C274" s="8"/>
      <c r="D274" s="8"/>
      <c r="E274" s="8"/>
      <c r="F274" s="8"/>
      <c r="G274" s="8"/>
      <c r="H274" s="8"/>
      <c r="I274" s="8"/>
      <c r="J274" s="8"/>
      <c r="K274" s="8"/>
      <c r="L274" s="52"/>
      <c r="M274" s="84"/>
      <c r="N274" s="4"/>
      <c r="O274" s="8"/>
      <c r="P274" s="8"/>
      <c r="Q274" s="8"/>
      <c r="R274" s="8"/>
      <c r="S274" s="8"/>
      <c r="T274" s="8"/>
      <c r="U274" s="8"/>
      <c r="V274" s="8"/>
      <c r="W274" s="85"/>
      <c r="X274" s="63"/>
      <c r="Y274" s="4"/>
      <c r="Z274" s="8"/>
      <c r="AA274" s="8"/>
      <c r="AB274" s="8"/>
      <c r="AC274" s="8"/>
      <c r="AD274" s="8"/>
      <c r="AE274" s="8"/>
      <c r="AF274" s="8"/>
      <c r="AG274" s="8"/>
      <c r="AH274" s="8"/>
      <c r="AJ274" s="35" t="str">
        <f t="shared" si="197"/>
        <v/>
      </c>
      <c r="AK274" s="35" t="str">
        <f t="shared" si="198"/>
        <v/>
      </c>
      <c r="AL274" s="35" t="str">
        <f t="shared" si="199"/>
        <v/>
      </c>
      <c r="AM274" s="35" t="str">
        <f t="shared" si="200"/>
        <v/>
      </c>
      <c r="AN274" s="35" t="str">
        <f t="shared" si="201"/>
        <v/>
      </c>
      <c r="AO274" s="35" t="str">
        <f t="shared" si="207"/>
        <v/>
      </c>
      <c r="AP274" s="35" t="str">
        <f t="shared" si="191"/>
        <v/>
      </c>
      <c r="AQ274" s="35" t="str">
        <f t="shared" si="192"/>
        <v/>
      </c>
      <c r="AR274" s="35" t="str">
        <f t="shared" si="193"/>
        <v/>
      </c>
      <c r="AS274" s="35" t="str">
        <f t="shared" si="146"/>
        <v/>
      </c>
      <c r="AT274" s="35" t="str">
        <f t="shared" si="203"/>
        <v/>
      </c>
      <c r="AU274" s="35" t="str">
        <f t="shared" si="147"/>
        <v/>
      </c>
      <c r="AV274" s="35" t="str">
        <f t="shared" si="148"/>
        <v/>
      </c>
      <c r="AW274" s="35" t="str">
        <f t="shared" si="149"/>
        <v/>
      </c>
      <c r="AZ274" s="35" t="str">
        <f t="shared" si="150"/>
        <v/>
      </c>
      <c r="BA274" s="35" t="str">
        <f t="shared" si="151"/>
        <v/>
      </c>
      <c r="BB274" s="35" t="str">
        <f t="shared" si="152"/>
        <v/>
      </c>
      <c r="BC274" s="35" t="str">
        <f t="shared" si="153"/>
        <v/>
      </c>
      <c r="BD274" s="35" t="str">
        <f t="shared" si="154"/>
        <v/>
      </c>
      <c r="BE274" s="35" t="str">
        <f t="shared" si="155"/>
        <v/>
      </c>
      <c r="BF274" s="35" t="str">
        <f t="shared" si="156"/>
        <v/>
      </c>
      <c r="BG274" s="35" t="str">
        <f t="shared" si="157"/>
        <v/>
      </c>
      <c r="BH274" s="35" t="str">
        <f t="shared" si="158"/>
        <v/>
      </c>
      <c r="BI274" s="35" t="str">
        <f t="shared" si="159"/>
        <v/>
      </c>
      <c r="BJ274" s="35" t="str">
        <f t="shared" si="160"/>
        <v/>
      </c>
      <c r="BK274" s="35" t="str">
        <f t="shared" si="161"/>
        <v/>
      </c>
      <c r="BL274" s="35" t="str">
        <f t="shared" si="162"/>
        <v/>
      </c>
      <c r="BM274" s="35" t="str">
        <f t="shared" si="163"/>
        <v/>
      </c>
      <c r="BP274" s="35" t="str">
        <f t="shared" si="194"/>
        <v/>
      </c>
      <c r="BQ274" s="35" t="str">
        <f t="shared" si="164"/>
        <v/>
      </c>
      <c r="BR274" s="35" t="str">
        <f t="shared" si="165"/>
        <v/>
      </c>
      <c r="BS274" s="35" t="str">
        <f t="shared" si="166"/>
        <v/>
      </c>
      <c r="BT274" s="35" t="str">
        <f t="shared" si="167"/>
        <v/>
      </c>
      <c r="BU274" s="35" t="str">
        <f t="shared" si="195"/>
        <v/>
      </c>
      <c r="BV274" s="35" t="str">
        <f t="shared" si="168"/>
        <v/>
      </c>
      <c r="BW274" s="35" t="str">
        <f t="shared" si="169"/>
        <v/>
      </c>
      <c r="BX274" s="35" t="str">
        <f t="shared" si="170"/>
        <v/>
      </c>
      <c r="BY274" s="35" t="str">
        <f t="shared" si="171"/>
        <v/>
      </c>
      <c r="BZ274" s="35" t="str">
        <f t="shared" si="196"/>
        <v/>
      </c>
      <c r="CA274" s="35" t="str">
        <f t="shared" si="172"/>
        <v/>
      </c>
      <c r="CB274" s="35" t="str">
        <f t="shared" si="173"/>
        <v/>
      </c>
      <c r="CC274" s="35" t="str">
        <f t="shared" si="174"/>
        <v/>
      </c>
    </row>
    <row r="275" spans="1:81" outlineLevel="1" x14ac:dyDescent="0.2">
      <c r="A275" s="4"/>
      <c r="B275" s="8"/>
      <c r="C275" s="4"/>
      <c r="D275" s="8"/>
      <c r="E275" s="8"/>
      <c r="F275" s="8"/>
      <c r="G275" s="8"/>
      <c r="H275" s="8"/>
      <c r="I275" s="8"/>
      <c r="J275" s="8"/>
      <c r="K275" s="8"/>
      <c r="L275" s="52"/>
      <c r="M275" s="84"/>
      <c r="N275" s="4"/>
      <c r="O275" s="8"/>
      <c r="P275" s="8"/>
      <c r="Q275" s="8"/>
      <c r="R275" s="8"/>
      <c r="S275" s="8"/>
      <c r="T275" s="8"/>
      <c r="U275" s="8"/>
      <c r="V275" s="8"/>
      <c r="W275" s="85"/>
      <c r="X275" s="63"/>
      <c r="Y275" s="4"/>
      <c r="Z275" s="8"/>
      <c r="AA275" s="8"/>
      <c r="AB275" s="8"/>
      <c r="AC275" s="8"/>
      <c r="AD275" s="8"/>
      <c r="AE275" s="8"/>
      <c r="AF275" s="8"/>
      <c r="AG275" s="8"/>
      <c r="AH275" s="8"/>
      <c r="AJ275" s="35" t="str">
        <f t="shared" si="197"/>
        <v/>
      </c>
      <c r="AK275" s="35" t="str">
        <f t="shared" si="198"/>
        <v/>
      </c>
      <c r="AL275" s="35" t="str">
        <f t="shared" si="199"/>
        <v/>
      </c>
      <c r="AM275" s="35" t="str">
        <f t="shared" si="200"/>
        <v/>
      </c>
      <c r="AN275" s="35" t="str">
        <f t="shared" si="201"/>
        <v/>
      </c>
      <c r="AO275" s="35" t="str">
        <f t="shared" si="207"/>
        <v/>
      </c>
      <c r="AP275" s="35" t="str">
        <f t="shared" si="191"/>
        <v/>
      </c>
      <c r="AQ275" s="35" t="str">
        <f t="shared" si="192"/>
        <v/>
      </c>
      <c r="AR275" s="35" t="str">
        <f t="shared" si="193"/>
        <v/>
      </c>
      <c r="AS275" s="35" t="str">
        <f t="shared" si="146"/>
        <v/>
      </c>
      <c r="AT275" s="35" t="str">
        <f t="shared" si="203"/>
        <v/>
      </c>
      <c r="AU275" s="35" t="str">
        <f t="shared" si="147"/>
        <v/>
      </c>
      <c r="AV275" s="35" t="str">
        <f t="shared" si="148"/>
        <v/>
      </c>
      <c r="AW275" s="35" t="str">
        <f t="shared" si="149"/>
        <v/>
      </c>
      <c r="AZ275" s="35" t="str">
        <f t="shared" si="150"/>
        <v/>
      </c>
      <c r="BA275" s="35" t="str">
        <f t="shared" si="151"/>
        <v/>
      </c>
      <c r="BB275" s="35" t="str">
        <f t="shared" si="152"/>
        <v/>
      </c>
      <c r="BC275" s="35" t="str">
        <f t="shared" si="153"/>
        <v/>
      </c>
      <c r="BD275" s="35" t="str">
        <f t="shared" si="154"/>
        <v/>
      </c>
      <c r="BE275" s="35" t="str">
        <f t="shared" si="155"/>
        <v/>
      </c>
      <c r="BF275" s="35" t="str">
        <f t="shared" si="156"/>
        <v/>
      </c>
      <c r="BG275" s="35" t="str">
        <f t="shared" si="157"/>
        <v/>
      </c>
      <c r="BH275" s="35" t="str">
        <f t="shared" si="158"/>
        <v/>
      </c>
      <c r="BI275" s="35" t="str">
        <f t="shared" si="159"/>
        <v/>
      </c>
      <c r="BJ275" s="35" t="str">
        <f t="shared" si="160"/>
        <v/>
      </c>
      <c r="BK275" s="35" t="str">
        <f t="shared" si="161"/>
        <v/>
      </c>
      <c r="BL275" s="35" t="str">
        <f t="shared" si="162"/>
        <v/>
      </c>
      <c r="BM275" s="35" t="str">
        <f t="shared" si="163"/>
        <v/>
      </c>
      <c r="BP275" s="35" t="str">
        <f t="shared" si="194"/>
        <v/>
      </c>
      <c r="BQ275" s="35" t="str">
        <f t="shared" si="164"/>
        <v/>
      </c>
      <c r="BR275" s="35" t="str">
        <f t="shared" si="165"/>
        <v/>
      </c>
      <c r="BS275" s="35" t="str">
        <f t="shared" si="166"/>
        <v/>
      </c>
      <c r="BT275" s="35" t="str">
        <f t="shared" si="167"/>
        <v/>
      </c>
      <c r="BU275" s="35" t="str">
        <f t="shared" si="195"/>
        <v/>
      </c>
      <c r="BV275" s="35" t="str">
        <f t="shared" si="168"/>
        <v/>
      </c>
      <c r="BW275" s="35" t="str">
        <f t="shared" si="169"/>
        <v/>
      </c>
      <c r="BX275" s="35" t="str">
        <f t="shared" si="170"/>
        <v/>
      </c>
      <c r="BY275" s="35" t="str">
        <f t="shared" si="171"/>
        <v/>
      </c>
      <c r="BZ275" s="35" t="str">
        <f t="shared" si="196"/>
        <v/>
      </c>
      <c r="CA275" s="35" t="str">
        <f t="shared" si="172"/>
        <v/>
      </c>
      <c r="CB275" s="35" t="str">
        <f t="shared" si="173"/>
        <v/>
      </c>
      <c r="CC275" s="35" t="str">
        <f t="shared" si="174"/>
        <v/>
      </c>
    </row>
    <row r="276" spans="1:81" s="142" customFormat="1" ht="18" x14ac:dyDescent="0.2">
      <c r="A276" s="136" t="s">
        <v>176</v>
      </c>
      <c r="B276" s="137" t="s">
        <v>319</v>
      </c>
      <c r="C276" s="143" t="s">
        <v>8</v>
      </c>
      <c r="D276" s="137"/>
      <c r="E276" s="137"/>
      <c r="F276" s="137"/>
      <c r="G276" s="137"/>
      <c r="H276" s="137"/>
      <c r="I276" s="137"/>
      <c r="J276" s="137"/>
      <c r="K276" s="137"/>
      <c r="L276" s="138"/>
      <c r="M276" s="139" t="s">
        <v>326</v>
      </c>
      <c r="N276" s="143" t="s">
        <v>892</v>
      </c>
      <c r="O276" s="137"/>
      <c r="P276" s="137"/>
      <c r="Q276" s="137"/>
      <c r="R276" s="137"/>
      <c r="S276" s="137"/>
      <c r="T276" s="137"/>
      <c r="U276" s="137"/>
      <c r="V276" s="137"/>
      <c r="W276" s="140"/>
      <c r="X276" s="141" t="s">
        <v>297</v>
      </c>
      <c r="Y276" s="143" t="s">
        <v>1177</v>
      </c>
      <c r="Z276" s="137"/>
      <c r="AA276" s="137"/>
      <c r="AB276" s="137"/>
      <c r="AC276" s="137"/>
      <c r="AD276" s="137"/>
      <c r="AE276" s="137"/>
      <c r="AF276" s="137"/>
      <c r="AG276" s="137"/>
      <c r="AH276" s="137"/>
      <c r="AJ276" s="35" t="str">
        <f t="shared" si="197"/>
        <v/>
      </c>
      <c r="AK276" s="35" t="str">
        <f t="shared" si="198"/>
        <v/>
      </c>
      <c r="AL276" s="35" t="str">
        <f t="shared" si="199"/>
        <v/>
      </c>
      <c r="AM276" s="35" t="str">
        <f t="shared" si="200"/>
        <v/>
      </c>
      <c r="AN276" s="35" t="str">
        <f t="shared" si="201"/>
        <v/>
      </c>
      <c r="AO276" s="35" t="str">
        <f t="shared" si="207"/>
        <v/>
      </c>
      <c r="AP276" s="35" t="str">
        <f t="shared" si="191"/>
        <v/>
      </c>
      <c r="AQ276" s="35" t="str">
        <f t="shared" si="192"/>
        <v/>
      </c>
      <c r="AR276" s="35" t="str">
        <f t="shared" si="193"/>
        <v/>
      </c>
      <c r="AS276" s="35" t="str">
        <f t="shared" si="146"/>
        <v/>
      </c>
      <c r="AT276" s="35" t="str">
        <f t="shared" si="203"/>
        <v/>
      </c>
      <c r="AU276" s="35" t="str">
        <f t="shared" si="147"/>
        <v/>
      </c>
      <c r="AV276" s="35" t="str">
        <f t="shared" si="148"/>
        <v/>
      </c>
      <c r="AW276" s="35" t="str">
        <f t="shared" si="149"/>
        <v/>
      </c>
      <c r="AX276" s="35"/>
      <c r="AY276" s="35"/>
      <c r="AZ276" s="35" t="str">
        <f t="shared" si="150"/>
        <v/>
      </c>
      <c r="BA276" s="35" t="str">
        <f t="shared" si="151"/>
        <v/>
      </c>
      <c r="BB276" s="35" t="str">
        <f t="shared" si="152"/>
        <v/>
      </c>
      <c r="BC276" s="35" t="str">
        <f t="shared" si="153"/>
        <v/>
      </c>
      <c r="BD276" s="35" t="str">
        <f t="shared" si="154"/>
        <v/>
      </c>
      <c r="BE276" s="35" t="str">
        <f t="shared" si="155"/>
        <v/>
      </c>
      <c r="BF276" s="35" t="str">
        <f t="shared" si="156"/>
        <v/>
      </c>
      <c r="BG276" s="35" t="str">
        <f t="shared" si="157"/>
        <v/>
      </c>
      <c r="BH276" s="35" t="str">
        <f t="shared" si="158"/>
        <v/>
      </c>
      <c r="BI276" s="35" t="str">
        <f t="shared" si="159"/>
        <v/>
      </c>
      <c r="BJ276" s="35" t="str">
        <f t="shared" si="160"/>
        <v/>
      </c>
      <c r="BK276" s="35" t="str">
        <f t="shared" si="161"/>
        <v/>
      </c>
      <c r="BL276" s="35" t="str">
        <f t="shared" si="162"/>
        <v/>
      </c>
      <c r="BM276" s="35" t="str">
        <f t="shared" si="163"/>
        <v/>
      </c>
      <c r="BN276" s="35"/>
      <c r="BO276" s="35"/>
      <c r="BP276" s="35" t="str">
        <f t="shared" si="194"/>
        <v/>
      </c>
      <c r="BQ276" s="35" t="str">
        <f t="shared" si="164"/>
        <v/>
      </c>
      <c r="BR276" s="35" t="str">
        <f t="shared" si="165"/>
        <v/>
      </c>
      <c r="BS276" s="35" t="str">
        <f t="shared" si="166"/>
        <v/>
      </c>
      <c r="BT276" s="35" t="str">
        <f t="shared" si="167"/>
        <v/>
      </c>
      <c r="BU276" s="35" t="str">
        <f t="shared" si="195"/>
        <v/>
      </c>
      <c r="BV276" s="35" t="str">
        <f t="shared" si="168"/>
        <v/>
      </c>
      <c r="BW276" s="35" t="str">
        <f t="shared" si="169"/>
        <v/>
      </c>
      <c r="BX276" s="35" t="str">
        <f t="shared" si="170"/>
        <v/>
      </c>
      <c r="BY276" s="35" t="str">
        <f t="shared" si="171"/>
        <v/>
      </c>
      <c r="BZ276" s="35" t="str">
        <f t="shared" si="196"/>
        <v/>
      </c>
      <c r="CA276" s="35" t="str">
        <f t="shared" si="172"/>
        <v/>
      </c>
      <c r="CB276" s="35" t="str">
        <f t="shared" si="173"/>
        <v/>
      </c>
      <c r="CC276" s="35" t="str">
        <f t="shared" si="174"/>
        <v/>
      </c>
    </row>
    <row r="277" spans="1:81" ht="34" outlineLevel="1" x14ac:dyDescent="0.2">
      <c r="A277" s="4"/>
      <c r="B277" s="8" t="s">
        <v>983</v>
      </c>
      <c r="C277" s="4" t="s">
        <v>982</v>
      </c>
      <c r="D277" s="8">
        <v>1</v>
      </c>
      <c r="E277" s="8"/>
      <c r="F277" s="8" t="s">
        <v>17</v>
      </c>
      <c r="G277" s="8"/>
      <c r="H277" s="8">
        <v>10</v>
      </c>
      <c r="I277" s="8"/>
      <c r="J277" s="8">
        <f>36*8</f>
        <v>288</v>
      </c>
      <c r="K277" s="8">
        <v>40</v>
      </c>
      <c r="L277" s="52">
        <v>40</v>
      </c>
      <c r="M277" s="84" t="s">
        <v>894</v>
      </c>
      <c r="N277" s="198" t="s">
        <v>893</v>
      </c>
      <c r="O277" s="8">
        <v>1</v>
      </c>
      <c r="P277" s="8"/>
      <c r="Q277" s="8"/>
      <c r="R277" s="8" t="s">
        <v>22</v>
      </c>
      <c r="S277" s="8">
        <v>40</v>
      </c>
      <c r="T277" s="8">
        <v>6</v>
      </c>
      <c r="U277" s="8">
        <f>36*S277</f>
        <v>1440</v>
      </c>
      <c r="V277" s="8">
        <f>7*5*T277</f>
        <v>210</v>
      </c>
      <c r="W277" s="85">
        <v>15</v>
      </c>
      <c r="X277" s="63" t="s">
        <v>1147</v>
      </c>
      <c r="Y277" s="4" t="s">
        <v>920</v>
      </c>
      <c r="Z277" s="8"/>
      <c r="AA277" s="8">
        <v>1</v>
      </c>
      <c r="AB277" s="8" t="s">
        <v>22</v>
      </c>
      <c r="AC277" s="8"/>
      <c r="AD277" s="8">
        <v>17</v>
      </c>
      <c r="AE277" s="8"/>
      <c r="AF277" s="8">
        <f>36*AD277</f>
        <v>612</v>
      </c>
      <c r="AG277" s="8"/>
      <c r="AH277" s="85">
        <f>9*20</f>
        <v>180</v>
      </c>
      <c r="AJ277" s="35" t="str">
        <f t="shared" si="197"/>
        <v/>
      </c>
      <c r="AK277" s="35" t="str">
        <f t="shared" si="198"/>
        <v/>
      </c>
      <c r="AL277" s="35" t="str">
        <f t="shared" si="199"/>
        <v/>
      </c>
      <c r="AM277" s="35" t="str">
        <f t="shared" si="200"/>
        <v/>
      </c>
      <c r="AN277" s="35" t="str">
        <f t="shared" si="201"/>
        <v/>
      </c>
      <c r="AO277" s="35">
        <f t="shared" si="207"/>
        <v>10</v>
      </c>
      <c r="AP277" s="35" t="str">
        <f t="shared" si="191"/>
        <v/>
      </c>
      <c r="AQ277" s="35" t="str">
        <f t="shared" si="192"/>
        <v/>
      </c>
      <c r="AR277" s="35" t="str">
        <f t="shared" si="193"/>
        <v/>
      </c>
      <c r="AS277" s="35" t="str">
        <f t="shared" si="146"/>
        <v/>
      </c>
      <c r="AT277" s="35" t="str">
        <f t="shared" si="203"/>
        <v/>
      </c>
      <c r="AU277" s="35" t="str">
        <f t="shared" si="147"/>
        <v/>
      </c>
      <c r="AV277" s="35" t="str">
        <f t="shared" si="148"/>
        <v/>
      </c>
      <c r="AW277" s="35" t="str">
        <f t="shared" si="149"/>
        <v/>
      </c>
      <c r="AZ277" s="35" t="str">
        <f t="shared" si="150"/>
        <v/>
      </c>
      <c r="BA277" s="35" t="str">
        <f t="shared" si="151"/>
        <v/>
      </c>
      <c r="BB277" s="35" t="str">
        <f t="shared" si="152"/>
        <v/>
      </c>
      <c r="BC277" s="35" t="str">
        <f t="shared" si="153"/>
        <v/>
      </c>
      <c r="BD277" s="35" t="str">
        <f t="shared" si="154"/>
        <v/>
      </c>
      <c r="BE277" s="35" t="str">
        <f t="shared" si="155"/>
        <v/>
      </c>
      <c r="BF277" s="35">
        <f t="shared" si="156"/>
        <v>30</v>
      </c>
      <c r="BG277" s="35" t="str">
        <f t="shared" si="157"/>
        <v/>
      </c>
      <c r="BH277" s="35" t="str">
        <f t="shared" si="158"/>
        <v/>
      </c>
      <c r="BI277" s="35" t="str">
        <f t="shared" si="159"/>
        <v/>
      </c>
      <c r="BJ277" s="35" t="str">
        <f t="shared" si="160"/>
        <v/>
      </c>
      <c r="BK277" s="35" t="str">
        <f t="shared" si="161"/>
        <v/>
      </c>
      <c r="BL277" s="35" t="str">
        <f t="shared" si="162"/>
        <v/>
      </c>
      <c r="BM277" s="35" t="str">
        <f t="shared" si="163"/>
        <v/>
      </c>
      <c r="BP277" s="35" t="str">
        <f t="shared" si="194"/>
        <v/>
      </c>
      <c r="BQ277" s="35" t="str">
        <f t="shared" si="164"/>
        <v/>
      </c>
      <c r="BR277" s="35" t="str">
        <f t="shared" si="165"/>
        <v/>
      </c>
      <c r="BS277" s="35" t="str">
        <f t="shared" si="166"/>
        <v/>
      </c>
      <c r="BT277" s="35" t="str">
        <f t="shared" si="167"/>
        <v/>
      </c>
      <c r="BU277" s="35">
        <f t="shared" si="195"/>
        <v>30</v>
      </c>
      <c r="BV277" s="35" t="str">
        <f t="shared" si="168"/>
        <v/>
      </c>
      <c r="BW277" s="35" t="str">
        <f t="shared" si="169"/>
        <v/>
      </c>
      <c r="BX277" s="35" t="str">
        <f t="shared" si="170"/>
        <v/>
      </c>
      <c r="BY277" s="35" t="str">
        <f t="shared" si="171"/>
        <v/>
      </c>
      <c r="BZ277" s="35" t="str">
        <f t="shared" si="196"/>
        <v/>
      </c>
      <c r="CA277" s="35" t="str">
        <f t="shared" si="172"/>
        <v/>
      </c>
      <c r="CB277" s="35" t="str">
        <f t="shared" si="173"/>
        <v/>
      </c>
      <c r="CC277" s="35" t="str">
        <f t="shared" si="174"/>
        <v/>
      </c>
    </row>
    <row r="278" spans="1:81" ht="17" outlineLevel="1" x14ac:dyDescent="0.2">
      <c r="A278" s="4"/>
      <c r="B278" s="8" t="s">
        <v>984</v>
      </c>
      <c r="C278" s="4" t="s">
        <v>1191</v>
      </c>
      <c r="D278" s="8">
        <v>1</v>
      </c>
      <c r="E278" s="8"/>
      <c r="F278" s="8" t="s">
        <v>134</v>
      </c>
      <c r="G278" s="8"/>
      <c r="H278" s="8">
        <v>5</v>
      </c>
      <c r="I278" s="8"/>
      <c r="J278" s="8">
        <f>36*H278</f>
        <v>180</v>
      </c>
      <c r="K278" s="8"/>
      <c r="L278" s="52">
        <f>8*20</f>
        <v>160</v>
      </c>
      <c r="M278" s="84" t="s">
        <v>895</v>
      </c>
      <c r="N278" s="4" t="s">
        <v>896</v>
      </c>
      <c r="O278" s="8">
        <v>1</v>
      </c>
      <c r="P278" s="8"/>
      <c r="Q278" s="8"/>
      <c r="R278" s="8"/>
      <c r="S278" s="8"/>
      <c r="T278" s="8">
        <v>8</v>
      </c>
      <c r="U278" s="8"/>
      <c r="V278" s="8">
        <f>36*T278</f>
        <v>288</v>
      </c>
      <c r="W278" s="85"/>
      <c r="X278" s="63" t="s">
        <v>1148</v>
      </c>
      <c r="Y278" s="4" t="s">
        <v>1143</v>
      </c>
      <c r="Z278" s="8"/>
      <c r="AA278" s="8"/>
      <c r="AB278" s="3" t="s">
        <v>22</v>
      </c>
      <c r="AC278" s="8"/>
      <c r="AD278" s="8">
        <v>6</v>
      </c>
      <c r="AE278" s="8"/>
      <c r="AF278" s="8">
        <f>6*36</f>
        <v>216</v>
      </c>
      <c r="AG278" s="8"/>
      <c r="AH278" s="8">
        <v>20</v>
      </c>
      <c r="AJ278" s="35" t="str">
        <f t="shared" si="197"/>
        <v/>
      </c>
      <c r="AK278" s="35" t="str">
        <f t="shared" si="198"/>
        <v/>
      </c>
      <c r="AL278" s="35" t="str">
        <f t="shared" si="199"/>
        <v/>
      </c>
      <c r="AM278" s="35" t="str">
        <f t="shared" si="200"/>
        <v/>
      </c>
      <c r="AN278" s="35" t="str">
        <f t="shared" si="201"/>
        <v/>
      </c>
      <c r="AO278" s="35" t="e">
        <f t="shared" si="207"/>
        <v>#VALUE!</v>
      </c>
      <c r="AP278" s="35" t="str">
        <f t="shared" si="191"/>
        <v/>
      </c>
      <c r="AQ278" s="35" t="str">
        <f t="shared" si="192"/>
        <v/>
      </c>
      <c r="AR278" s="35" t="str">
        <f t="shared" si="193"/>
        <v/>
      </c>
      <c r="AS278" s="35" t="str">
        <f t="shared" ref="AS278:AS360" si="208">IF(RIGHT(U278,2)="A4",LEFT(U278,2),"")</f>
        <v/>
      </c>
      <c r="AT278" s="35" t="str">
        <f t="shared" si="203"/>
        <v/>
      </c>
      <c r="AU278" s="35" t="str">
        <f t="shared" ref="AU278:AU360" si="209">IF(RIGHT(AC278,2)="A5",VALUE(LEFT(AC278,2)),"")</f>
        <v/>
      </c>
      <c r="AV278" s="35" t="str">
        <f t="shared" ref="AV278:AV360" si="210">IF(RIGHT(AD278,2)="A5",VALUE(LEFT(AD278,2)),"")</f>
        <v/>
      </c>
      <c r="AW278" s="35" t="str">
        <f t="shared" ref="AW278:AW360" si="211">IF(RIGHT(AE278,2)="A5",VALUE(LEFT(AE278,2)),"")</f>
        <v/>
      </c>
      <c r="AZ278" s="35" t="str">
        <f t="shared" ref="AZ278:AZ360" si="212">IF(RIGHT(Q278,2)="A3",VALUE(LEFT(Q278,2)),"")</f>
        <v/>
      </c>
      <c r="BA278" s="35" t="str">
        <f t="shared" ref="BA278:BA360" si="213">IF(RIGHT(R278,2)="A3",VALUE(LEFT(R278,2)),"")</f>
        <v/>
      </c>
      <c r="BB278" s="35" t="str">
        <f t="shared" ref="BB278:BB360" si="214">IF(RIGHT(S278,2)="A3",VALUE(LEFT(S278,2)),"")</f>
        <v/>
      </c>
      <c r="BC278" s="35" t="str">
        <f t="shared" ref="BC278:BC360" si="215">IF(RIGHT(T278,2)="A3",VALUE(LEFT(T278,2)),"")</f>
        <v/>
      </c>
      <c r="BD278" s="35" t="str">
        <f t="shared" ref="BD278:BD360" si="216">IF(RIGHT(Z278,2)="A4",LEFT(Z278,2),"")</f>
        <v/>
      </c>
      <c r="BE278" s="35" t="str">
        <f t="shared" ref="BE278:BE360" si="217">IF(RIGHT(Q278,2)="A4",VALUE(LEFT(Q278,2)),"")</f>
        <v/>
      </c>
      <c r="BF278" s="35" t="str">
        <f t="shared" ref="BF278:BF360" si="218">IF(RIGHT(R278,2)="A4",VALUE(LEFT(R278,2)),"")</f>
        <v/>
      </c>
      <c r="BG278" s="35" t="str">
        <f t="shared" ref="BG278:BG360" si="219">IF(RIGHT(S278,2)="A4",VALUE(LEFT(S278,2)),"")</f>
        <v/>
      </c>
      <c r="BH278" s="35" t="str">
        <f t="shared" ref="BH278:BH360" si="220">IF(RIGHT(T278,2)="A4",VALUE(LEFT(T278,2)),"")</f>
        <v/>
      </c>
      <c r="BI278" s="35" t="str">
        <f t="shared" ref="BI278:BI360" si="221">IF(RIGHT(AK278,2)="A4",LEFT(AK278,2),"")</f>
        <v/>
      </c>
      <c r="BJ278" s="35" t="str">
        <f t="shared" ref="BJ278:BJ360" si="222">IF(RIGHT(Q278,2)="A5",VALUE(LEFT(Q278,2)),"")</f>
        <v/>
      </c>
      <c r="BK278" s="35" t="str">
        <f t="shared" ref="BK278:BK360" si="223">IF(RIGHT(R278,2)="A5",VALUE(LEFT(R278,2)),"")</f>
        <v/>
      </c>
      <c r="BL278" s="35" t="str">
        <f t="shared" ref="BL278:BL360" si="224">IF(RIGHT(S278,2)="A5",VALUE(LEFT(S278,2)),"")</f>
        <v/>
      </c>
      <c r="BM278" s="35" t="str">
        <f t="shared" ref="BM278:BM360" si="225">IF(RIGHT(T278,2)="A5",VALUE(LEFT(T278,2)),"")</f>
        <v/>
      </c>
      <c r="BP278" s="35" t="str">
        <f t="shared" si="194"/>
        <v/>
      </c>
      <c r="BQ278" s="35" t="str">
        <f t="shared" ref="BQ278:BQ360" si="226">IF(RIGHT(AC278,2)="A3",VALUE(LEFT(AC278,2)),"")</f>
        <v/>
      </c>
      <c r="BR278" s="35" t="str">
        <f t="shared" ref="BR278:BR360" si="227">IF(RIGHT(AD278,2)="A3",VALUE(LEFT(AD278,2)),"")</f>
        <v/>
      </c>
      <c r="BS278" s="35" t="str">
        <f t="shared" ref="BS278:BS360" si="228">IF(RIGHT(AE278,2)="A3",VALUE(LEFT(AE278,2)),"")</f>
        <v/>
      </c>
      <c r="BT278" s="35" t="str">
        <f t="shared" ref="BT278:BT360" si="229">IF(RIGHT(AP278,2)="A4",LEFT(AP278,2),"")</f>
        <v/>
      </c>
      <c r="BU278" s="35">
        <f t="shared" si="195"/>
        <v>30</v>
      </c>
      <c r="BV278" s="35" t="str">
        <f t="shared" ref="BV278:BV360" si="230">IF(RIGHT(AC278,2)="A4",VALUE(LEFT(AC278,2)),"")</f>
        <v/>
      </c>
      <c r="BW278" s="35" t="str">
        <f t="shared" ref="BW278:BW360" si="231">IF(RIGHT(AD278,2)="A4",VALUE(LEFT(AD278,2)),"")</f>
        <v/>
      </c>
      <c r="BX278" s="35" t="str">
        <f t="shared" ref="BX278:BX360" si="232">IF(RIGHT(AE278,2)="A4",VALUE(LEFT(AE278,2)),"")</f>
        <v/>
      </c>
      <c r="BY278" s="35" t="str">
        <f t="shared" ref="BY278:BY360" si="233">IF(RIGHT(BA278,2)="A4",LEFT(BA278,2),"")</f>
        <v/>
      </c>
      <c r="BZ278" s="35" t="str">
        <f t="shared" si="196"/>
        <v/>
      </c>
      <c r="CA278" s="35" t="str">
        <f t="shared" ref="CA278:CA360" si="234">IF(RIGHT(AC278,2)="A5",VALUE(LEFT(AC278,2)),"")</f>
        <v/>
      </c>
      <c r="CB278" s="35" t="str">
        <f t="shared" ref="CB278:CB360" si="235">IF(RIGHT(AD278,2)="A5",VALUE(LEFT(AD278,2)),"")</f>
        <v/>
      </c>
      <c r="CC278" s="35" t="str">
        <f t="shared" ref="CC278:CC360" si="236">IF(RIGHT(AE278,2)="A5",VALUE(LEFT(AE278,2)),"")</f>
        <v/>
      </c>
    </row>
    <row r="279" spans="1:81" ht="17" outlineLevel="1" x14ac:dyDescent="0.2">
      <c r="A279" s="4"/>
      <c r="B279" s="8" t="s">
        <v>985</v>
      </c>
      <c r="C279" s="4" t="s">
        <v>988</v>
      </c>
      <c r="D279" s="8">
        <v>1</v>
      </c>
      <c r="E279" s="8"/>
      <c r="F279" s="8"/>
      <c r="G279" s="8"/>
      <c r="H279" s="8">
        <v>60</v>
      </c>
      <c r="I279" s="8"/>
      <c r="J279" s="8"/>
      <c r="K279" s="8"/>
      <c r="L279" s="52"/>
      <c r="M279" s="84" t="s">
        <v>898</v>
      </c>
      <c r="N279" s="4" t="s">
        <v>900</v>
      </c>
      <c r="O279" s="8">
        <v>1</v>
      </c>
      <c r="P279" s="8"/>
      <c r="Q279" s="8"/>
      <c r="R279" s="8" t="s">
        <v>897</v>
      </c>
      <c r="S279" s="8"/>
      <c r="T279" s="8"/>
      <c r="U279" s="8"/>
      <c r="V279" s="8"/>
      <c r="W279" s="85"/>
      <c r="X279" s="63" t="s">
        <v>1149</v>
      </c>
      <c r="Y279" s="4" t="s">
        <v>1144</v>
      </c>
      <c r="Z279" s="8"/>
      <c r="AA279" s="8"/>
      <c r="AB279" s="8"/>
      <c r="AC279" s="8"/>
      <c r="AD279" s="8"/>
      <c r="AE279" s="8"/>
      <c r="AF279" s="8"/>
      <c r="AG279" s="8"/>
      <c r="AH279" s="8">
        <v>20</v>
      </c>
      <c r="AJ279" s="35" t="str">
        <f t="shared" si="197"/>
        <v/>
      </c>
      <c r="AK279" s="35" t="str">
        <f t="shared" si="198"/>
        <v/>
      </c>
      <c r="AL279" s="35" t="str">
        <f t="shared" si="199"/>
        <v/>
      </c>
      <c r="AM279" s="35" t="str">
        <f t="shared" si="200"/>
        <v/>
      </c>
      <c r="AN279" s="35" t="str">
        <f t="shared" si="201"/>
        <v/>
      </c>
      <c r="AO279" s="35" t="str">
        <f t="shared" si="207"/>
        <v/>
      </c>
      <c r="AP279" s="35" t="str">
        <f t="shared" si="191"/>
        <v/>
      </c>
      <c r="AQ279" s="35" t="str">
        <f t="shared" si="192"/>
        <v/>
      </c>
      <c r="AR279" s="35" t="str">
        <f t="shared" si="193"/>
        <v/>
      </c>
      <c r="AS279" s="35" t="str">
        <f t="shared" si="208"/>
        <v/>
      </c>
      <c r="AT279" s="35" t="str">
        <f t="shared" si="203"/>
        <v/>
      </c>
      <c r="AU279" s="35" t="str">
        <f t="shared" si="209"/>
        <v/>
      </c>
      <c r="AV279" s="35" t="str">
        <f t="shared" si="210"/>
        <v/>
      </c>
      <c r="AW279" s="35" t="str">
        <f t="shared" si="211"/>
        <v/>
      </c>
      <c r="AZ279" s="35" t="str">
        <f t="shared" si="212"/>
        <v/>
      </c>
      <c r="BA279" s="35" t="str">
        <f t="shared" si="213"/>
        <v/>
      </c>
      <c r="BB279" s="35" t="str">
        <f t="shared" si="214"/>
        <v/>
      </c>
      <c r="BC279" s="35" t="str">
        <f t="shared" si="215"/>
        <v/>
      </c>
      <c r="BD279" s="35" t="str">
        <f t="shared" si="216"/>
        <v/>
      </c>
      <c r="BE279" s="35" t="str">
        <f t="shared" si="217"/>
        <v/>
      </c>
      <c r="BF279" s="35">
        <f t="shared" si="218"/>
        <v>11</v>
      </c>
      <c r="BG279" s="35" t="str">
        <f t="shared" si="219"/>
        <v/>
      </c>
      <c r="BH279" s="35" t="str">
        <f t="shared" si="220"/>
        <v/>
      </c>
      <c r="BI279" s="35" t="str">
        <f t="shared" si="221"/>
        <v/>
      </c>
      <c r="BJ279" s="35" t="str">
        <f t="shared" si="222"/>
        <v/>
      </c>
      <c r="BK279" s="35" t="str">
        <f t="shared" si="223"/>
        <v/>
      </c>
      <c r="BL279" s="35" t="str">
        <f t="shared" si="224"/>
        <v/>
      </c>
      <c r="BM279" s="35" t="str">
        <f t="shared" si="225"/>
        <v/>
      </c>
      <c r="BP279" s="35" t="str">
        <f t="shared" si="194"/>
        <v/>
      </c>
      <c r="BQ279" s="35" t="str">
        <f t="shared" si="226"/>
        <v/>
      </c>
      <c r="BR279" s="35" t="str">
        <f t="shared" si="227"/>
        <v/>
      </c>
      <c r="BS279" s="35" t="str">
        <f t="shared" si="228"/>
        <v/>
      </c>
      <c r="BT279" s="35" t="str">
        <f t="shared" si="229"/>
        <v/>
      </c>
      <c r="BU279" s="35" t="str">
        <f t="shared" si="195"/>
        <v/>
      </c>
      <c r="BV279" s="35" t="str">
        <f t="shared" si="230"/>
        <v/>
      </c>
      <c r="BW279" s="35" t="str">
        <f t="shared" si="231"/>
        <v/>
      </c>
      <c r="BX279" s="35" t="str">
        <f t="shared" si="232"/>
        <v/>
      </c>
      <c r="BY279" s="35" t="str">
        <f t="shared" si="233"/>
        <v/>
      </c>
      <c r="BZ279" s="35" t="str">
        <f t="shared" si="196"/>
        <v/>
      </c>
      <c r="CA279" s="35" t="str">
        <f t="shared" si="234"/>
        <v/>
      </c>
      <c r="CB279" s="35" t="str">
        <f t="shared" si="235"/>
        <v/>
      </c>
      <c r="CC279" s="35" t="str">
        <f t="shared" si="236"/>
        <v/>
      </c>
    </row>
    <row r="280" spans="1:81" ht="17" outlineLevel="1" x14ac:dyDescent="0.2">
      <c r="A280" s="26"/>
      <c r="B280" s="8" t="s">
        <v>986</v>
      </c>
      <c r="C280" s="26" t="s">
        <v>989</v>
      </c>
      <c r="D280" s="8">
        <v>1</v>
      </c>
      <c r="E280" s="13"/>
      <c r="F280" s="13"/>
      <c r="G280" s="13"/>
      <c r="H280" s="13">
        <v>50</v>
      </c>
      <c r="I280" s="13"/>
      <c r="J280" s="8">
        <f t="shared" ref="J280:J282" si="237">36*H280</f>
        <v>1800</v>
      </c>
      <c r="K280" s="13"/>
      <c r="L280" s="53"/>
      <c r="M280" s="84" t="s">
        <v>899</v>
      </c>
      <c r="N280" s="4" t="s">
        <v>901</v>
      </c>
      <c r="O280" s="8">
        <v>1</v>
      </c>
      <c r="P280" s="13"/>
      <c r="Q280" s="13"/>
      <c r="R280" s="13"/>
      <c r="S280" s="13">
        <v>44</v>
      </c>
      <c r="T280" s="13"/>
      <c r="U280" s="13">
        <f>36*S280</f>
        <v>1584</v>
      </c>
      <c r="V280" s="13"/>
      <c r="W280" s="90"/>
      <c r="X280" s="63" t="s">
        <v>1150</v>
      </c>
      <c r="Y280" s="4" t="s">
        <v>1145</v>
      </c>
      <c r="Z280" s="8"/>
      <c r="AA280" s="8"/>
      <c r="AB280" s="8"/>
      <c r="AC280" s="8"/>
      <c r="AD280" s="8"/>
      <c r="AE280" s="8"/>
      <c r="AF280" s="8"/>
      <c r="AG280" s="8"/>
      <c r="AH280" s="8">
        <f>8*20</f>
        <v>160</v>
      </c>
      <c r="AJ280" s="35" t="str">
        <f t="shared" si="197"/>
        <v/>
      </c>
      <c r="AK280" s="35" t="str">
        <f t="shared" si="198"/>
        <v/>
      </c>
      <c r="AL280" s="35" t="str">
        <f t="shared" si="199"/>
        <v/>
      </c>
      <c r="AM280" s="35" t="str">
        <f t="shared" si="200"/>
        <v/>
      </c>
      <c r="AN280" s="35" t="str">
        <f t="shared" si="201"/>
        <v/>
      </c>
      <c r="AO280" s="35" t="str">
        <f t="shared" si="207"/>
        <v/>
      </c>
      <c r="AP280" s="35" t="str">
        <f t="shared" si="191"/>
        <v/>
      </c>
      <c r="AQ280" s="35" t="str">
        <f t="shared" si="192"/>
        <v/>
      </c>
      <c r="AR280" s="35" t="str">
        <f t="shared" si="193"/>
        <v/>
      </c>
      <c r="AS280" s="35" t="str">
        <f t="shared" si="208"/>
        <v/>
      </c>
      <c r="AT280" s="35" t="str">
        <f t="shared" si="203"/>
        <v/>
      </c>
      <c r="AU280" s="35" t="str">
        <f t="shared" si="209"/>
        <v/>
      </c>
      <c r="AV280" s="35" t="str">
        <f t="shared" si="210"/>
        <v/>
      </c>
      <c r="AW280" s="35" t="str">
        <f t="shared" si="211"/>
        <v/>
      </c>
      <c r="AZ280" s="35" t="str">
        <f t="shared" si="212"/>
        <v/>
      </c>
      <c r="BA280" s="35" t="str">
        <f t="shared" si="213"/>
        <v/>
      </c>
      <c r="BB280" s="35" t="str">
        <f t="shared" si="214"/>
        <v/>
      </c>
      <c r="BC280" s="35" t="str">
        <f t="shared" si="215"/>
        <v/>
      </c>
      <c r="BD280" s="35" t="str">
        <f t="shared" si="216"/>
        <v/>
      </c>
      <c r="BE280" s="35" t="str">
        <f t="shared" si="217"/>
        <v/>
      </c>
      <c r="BF280" s="35" t="str">
        <f t="shared" si="218"/>
        <v/>
      </c>
      <c r="BG280" s="35" t="str">
        <f t="shared" si="219"/>
        <v/>
      </c>
      <c r="BH280" s="35" t="str">
        <f t="shared" si="220"/>
        <v/>
      </c>
      <c r="BI280" s="35" t="str">
        <f t="shared" si="221"/>
        <v/>
      </c>
      <c r="BJ280" s="35" t="str">
        <f t="shared" si="222"/>
        <v/>
      </c>
      <c r="BK280" s="35" t="str">
        <f t="shared" si="223"/>
        <v/>
      </c>
      <c r="BL280" s="35" t="str">
        <f t="shared" si="224"/>
        <v/>
      </c>
      <c r="BM280" s="35" t="str">
        <f t="shared" si="225"/>
        <v/>
      </c>
      <c r="BP280" s="35" t="str">
        <f t="shared" si="194"/>
        <v/>
      </c>
      <c r="BQ280" s="35" t="str">
        <f t="shared" si="226"/>
        <v/>
      </c>
      <c r="BR280" s="35" t="str">
        <f t="shared" si="227"/>
        <v/>
      </c>
      <c r="BS280" s="35" t="str">
        <f t="shared" si="228"/>
        <v/>
      </c>
      <c r="BT280" s="35" t="str">
        <f t="shared" si="229"/>
        <v/>
      </c>
      <c r="BU280" s="35" t="str">
        <f t="shared" si="195"/>
        <v/>
      </c>
      <c r="BV280" s="35" t="str">
        <f t="shared" si="230"/>
        <v/>
      </c>
      <c r="BW280" s="35" t="str">
        <f t="shared" si="231"/>
        <v/>
      </c>
      <c r="BX280" s="35" t="str">
        <f t="shared" si="232"/>
        <v/>
      </c>
      <c r="BY280" s="35" t="str">
        <f t="shared" si="233"/>
        <v/>
      </c>
      <c r="BZ280" s="35" t="str">
        <f t="shared" si="196"/>
        <v/>
      </c>
      <c r="CA280" s="35" t="str">
        <f t="shared" si="234"/>
        <v/>
      </c>
      <c r="CB280" s="35" t="str">
        <f t="shared" si="235"/>
        <v/>
      </c>
      <c r="CC280" s="35" t="str">
        <f t="shared" si="236"/>
        <v/>
      </c>
    </row>
    <row r="281" spans="1:81" ht="17" outlineLevel="1" x14ac:dyDescent="0.2">
      <c r="A281" s="26"/>
      <c r="B281" s="8" t="s">
        <v>987</v>
      </c>
      <c r="C281" s="26" t="s">
        <v>990</v>
      </c>
      <c r="D281" s="8">
        <v>1</v>
      </c>
      <c r="E281" s="13"/>
      <c r="F281" s="13" t="s">
        <v>52</v>
      </c>
      <c r="G281" s="13"/>
      <c r="H281" s="13"/>
      <c r="I281" s="13"/>
      <c r="J281" s="8"/>
      <c r="K281" s="13"/>
      <c r="L281" s="53"/>
      <c r="M281" s="84" t="s">
        <v>902</v>
      </c>
      <c r="N281" s="26" t="s">
        <v>904</v>
      </c>
      <c r="O281" s="13">
        <v>1</v>
      </c>
      <c r="P281" s="13"/>
      <c r="Q281" s="13"/>
      <c r="R281" s="13" t="s">
        <v>53</v>
      </c>
      <c r="S281" s="13"/>
      <c r="T281" s="13"/>
      <c r="U281" s="13"/>
      <c r="V281" s="13"/>
      <c r="W281" s="90"/>
      <c r="X281" s="63" t="s">
        <v>1151</v>
      </c>
      <c r="Y281" s="4" t="s">
        <v>1146</v>
      </c>
      <c r="Z281" s="8"/>
      <c r="AA281" s="8"/>
      <c r="AB281" s="8"/>
      <c r="AC281" s="8"/>
      <c r="AD281" s="8"/>
      <c r="AE281" s="8"/>
      <c r="AF281" s="8"/>
      <c r="AG281" s="8"/>
      <c r="AH281" s="8">
        <f>3*20</f>
        <v>60</v>
      </c>
    </row>
    <row r="282" spans="1:81" ht="17" outlineLevel="1" x14ac:dyDescent="0.2">
      <c r="A282" s="26"/>
      <c r="B282" s="8" t="s">
        <v>991</v>
      </c>
      <c r="C282" s="26" t="s">
        <v>992</v>
      </c>
      <c r="D282" s="13">
        <v>1</v>
      </c>
      <c r="E282" s="13"/>
      <c r="F282" s="13"/>
      <c r="G282" s="13"/>
      <c r="H282" s="13">
        <v>40</v>
      </c>
      <c r="I282" s="13"/>
      <c r="J282" s="8">
        <f t="shared" si="237"/>
        <v>1440</v>
      </c>
      <c r="K282" s="13"/>
      <c r="L282" s="53"/>
      <c r="M282" s="84" t="s">
        <v>903</v>
      </c>
      <c r="N282" s="4" t="s">
        <v>905</v>
      </c>
      <c r="O282" s="8">
        <v>1</v>
      </c>
      <c r="P282" s="8"/>
      <c r="Q282" s="8" t="s">
        <v>30</v>
      </c>
      <c r="R282" s="8"/>
      <c r="S282" s="8">
        <v>10</v>
      </c>
      <c r="T282" s="8"/>
      <c r="U282" s="8">
        <f>36*S282</f>
        <v>360</v>
      </c>
      <c r="V282" s="13"/>
      <c r="W282" s="90"/>
      <c r="X282" s="63" t="s">
        <v>1152</v>
      </c>
      <c r="Y282" s="26" t="s">
        <v>1168</v>
      </c>
      <c r="Z282" s="13"/>
      <c r="AA282" s="13">
        <v>1</v>
      </c>
      <c r="AB282" s="212" t="s">
        <v>22</v>
      </c>
      <c r="AC282" s="13"/>
      <c r="AD282" s="13">
        <v>5</v>
      </c>
      <c r="AE282" s="13"/>
      <c r="AF282" s="13">
        <f>36*AD282</f>
        <v>180</v>
      </c>
      <c r="AG282" s="13"/>
      <c r="AH282" s="13">
        <v>40</v>
      </c>
    </row>
    <row r="283" spans="1:81" ht="17" outlineLevel="1" x14ac:dyDescent="0.2">
      <c r="A283" s="26"/>
      <c r="B283" s="13"/>
      <c r="C283" s="26"/>
      <c r="D283" s="13"/>
      <c r="E283" s="13"/>
      <c r="F283" s="13"/>
      <c r="G283" s="13"/>
      <c r="H283" s="13"/>
      <c r="I283" s="13"/>
      <c r="J283" s="13"/>
      <c r="K283" s="13"/>
      <c r="L283" s="53"/>
      <c r="M283" s="84" t="s">
        <v>906</v>
      </c>
      <c r="N283" s="4" t="s">
        <v>1142</v>
      </c>
      <c r="O283" s="8"/>
      <c r="P283" s="8">
        <v>3</v>
      </c>
      <c r="Q283" s="8"/>
      <c r="R283" s="8"/>
      <c r="S283" s="8">
        <v>3</v>
      </c>
      <c r="T283" s="8"/>
      <c r="U283" s="8">
        <v>36</v>
      </c>
      <c r="V283" s="8"/>
      <c r="W283" s="85">
        <f>5*20</f>
        <v>100</v>
      </c>
      <c r="X283" s="63" t="s">
        <v>1174</v>
      </c>
      <c r="Y283" s="26" t="s">
        <v>1176</v>
      </c>
      <c r="Z283" s="13"/>
      <c r="AA283" s="13">
        <v>1</v>
      </c>
      <c r="AB283" s="13"/>
      <c r="AC283" s="13"/>
      <c r="AD283" s="13"/>
      <c r="AE283" s="13"/>
      <c r="AF283" s="13"/>
      <c r="AG283" s="13"/>
      <c r="AH283" s="13">
        <v>50</v>
      </c>
    </row>
    <row r="284" spans="1:81" ht="17" outlineLevel="1" x14ac:dyDescent="0.2">
      <c r="A284" s="26"/>
      <c r="B284" s="13"/>
      <c r="C284" s="26"/>
      <c r="D284" s="13"/>
      <c r="E284" s="13"/>
      <c r="F284" s="13"/>
      <c r="G284" s="13"/>
      <c r="H284" s="13"/>
      <c r="I284" s="13"/>
      <c r="J284" s="13"/>
      <c r="K284" s="13"/>
      <c r="L284" s="53"/>
      <c r="M284" s="84"/>
      <c r="N284" s="213"/>
      <c r="O284" s="213"/>
      <c r="P284" s="213"/>
      <c r="Q284" s="213"/>
      <c r="R284" s="213"/>
      <c r="S284" s="213"/>
      <c r="T284" s="213"/>
      <c r="U284" s="213"/>
      <c r="V284" s="213"/>
      <c r="W284" s="214"/>
      <c r="X284" s="63" t="s">
        <v>1175</v>
      </c>
      <c r="Y284" s="26" t="s">
        <v>1178</v>
      </c>
      <c r="Z284" s="13"/>
      <c r="AA284" s="13">
        <v>1</v>
      </c>
      <c r="AB284" s="13" t="s">
        <v>30</v>
      </c>
      <c r="AC284" s="13"/>
      <c r="AD284" s="13">
        <v>4</v>
      </c>
      <c r="AE284" s="13"/>
      <c r="AF284" s="13"/>
      <c r="AG284" s="13"/>
      <c r="AH284" s="13"/>
    </row>
    <row r="285" spans="1:81" ht="17" outlineLevel="1" x14ac:dyDescent="0.2">
      <c r="A285" s="26"/>
      <c r="B285" s="13"/>
      <c r="C285" s="26"/>
      <c r="D285" s="13"/>
      <c r="E285" s="13"/>
      <c r="F285" s="13"/>
      <c r="G285" s="13"/>
      <c r="H285" s="13"/>
      <c r="I285" s="13"/>
      <c r="J285" s="13"/>
      <c r="K285" s="13"/>
      <c r="L285" s="53"/>
      <c r="M285" s="84"/>
      <c r="N285" s="8"/>
      <c r="O285" s="8"/>
      <c r="P285" s="8"/>
      <c r="Q285" s="8"/>
      <c r="R285" s="8"/>
      <c r="S285" s="8"/>
      <c r="T285" s="8"/>
      <c r="U285" s="8"/>
      <c r="V285" s="13"/>
      <c r="W285" s="90"/>
      <c r="X285" s="63" t="s">
        <v>1205</v>
      </c>
      <c r="Y285" s="26" t="s">
        <v>1206</v>
      </c>
      <c r="Z285" s="13"/>
      <c r="AA285" s="13"/>
      <c r="AB285" s="13"/>
      <c r="AC285" s="13"/>
      <c r="AD285" s="13"/>
      <c r="AE285" s="13"/>
      <c r="AF285" s="13"/>
      <c r="AG285" s="13"/>
      <c r="AH285" s="13"/>
    </row>
    <row r="286" spans="1:81" ht="17" outlineLevel="1" thickBot="1" x14ac:dyDescent="0.25">
      <c r="A286" s="28"/>
      <c r="B286" s="9"/>
      <c r="C286" s="28"/>
      <c r="D286" s="9"/>
      <c r="E286" s="9"/>
      <c r="F286" s="9"/>
      <c r="G286" s="9"/>
      <c r="H286" s="9"/>
      <c r="I286" s="9"/>
      <c r="J286" s="9"/>
      <c r="K286" s="9"/>
      <c r="L286" s="54"/>
      <c r="M286" s="88"/>
      <c r="N286" s="9"/>
      <c r="O286" s="9"/>
      <c r="P286" s="9"/>
      <c r="Q286" s="9"/>
      <c r="R286" s="9"/>
      <c r="S286" s="9"/>
      <c r="T286" s="9"/>
      <c r="U286" s="9"/>
      <c r="V286" s="9"/>
      <c r="W286" s="89"/>
      <c r="X286" s="65"/>
      <c r="Y286" s="28"/>
      <c r="Z286" s="9"/>
      <c r="AA286" s="9"/>
      <c r="AB286" s="9"/>
      <c r="AC286" s="9"/>
      <c r="AD286" s="9"/>
      <c r="AE286" s="9"/>
      <c r="AF286" s="9"/>
      <c r="AG286" s="9"/>
      <c r="AH286" s="9"/>
      <c r="AJ286" s="35" t="str">
        <f t="shared" si="197"/>
        <v/>
      </c>
      <c r="AK286" s="35" t="str">
        <f t="shared" si="198"/>
        <v/>
      </c>
      <c r="AL286" s="35" t="str">
        <f t="shared" si="199"/>
        <v/>
      </c>
      <c r="AM286" s="35" t="str">
        <f t="shared" si="200"/>
        <v/>
      </c>
      <c r="AN286" s="35" t="str">
        <f t="shared" si="201"/>
        <v/>
      </c>
      <c r="AO286" s="35" t="str">
        <f t="shared" si="207"/>
        <v/>
      </c>
      <c r="AP286" s="35" t="str">
        <f t="shared" si="191"/>
        <v/>
      </c>
      <c r="AQ286" s="35" t="str">
        <f t="shared" si="192"/>
        <v/>
      </c>
      <c r="AR286" s="35" t="str">
        <f t="shared" si="193"/>
        <v/>
      </c>
      <c r="AS286" s="35" t="str">
        <f t="shared" si="208"/>
        <v/>
      </c>
      <c r="AT286" s="35" t="str">
        <f t="shared" si="203"/>
        <v/>
      </c>
      <c r="AU286" s="35" t="str">
        <f t="shared" si="209"/>
        <v/>
      </c>
      <c r="AV286" s="35" t="str">
        <f t="shared" si="210"/>
        <v/>
      </c>
      <c r="AW286" s="35" t="str">
        <f t="shared" si="211"/>
        <v/>
      </c>
      <c r="AZ286" s="35" t="str">
        <f t="shared" si="212"/>
        <v/>
      </c>
      <c r="BA286" s="35" t="str">
        <f t="shared" si="213"/>
        <v/>
      </c>
      <c r="BB286" s="35" t="str">
        <f t="shared" si="214"/>
        <v/>
      </c>
      <c r="BC286" s="35" t="str">
        <f t="shared" si="215"/>
        <v/>
      </c>
      <c r="BD286" s="35" t="str">
        <f t="shared" si="216"/>
        <v/>
      </c>
      <c r="BE286" s="35" t="str">
        <f t="shared" si="217"/>
        <v/>
      </c>
      <c r="BF286" s="35" t="str">
        <f t="shared" si="218"/>
        <v/>
      </c>
      <c r="BG286" s="35" t="str">
        <f t="shared" si="219"/>
        <v/>
      </c>
      <c r="BH286" s="35" t="str">
        <f t="shared" si="220"/>
        <v/>
      </c>
      <c r="BI286" s="35" t="str">
        <f t="shared" si="221"/>
        <v/>
      </c>
      <c r="BJ286" s="35" t="str">
        <f t="shared" si="222"/>
        <v/>
      </c>
      <c r="BK286" s="35" t="str">
        <f t="shared" si="223"/>
        <v/>
      </c>
      <c r="BL286" s="35" t="str">
        <f t="shared" si="224"/>
        <v/>
      </c>
      <c r="BM286" s="35" t="str">
        <f t="shared" si="225"/>
        <v/>
      </c>
      <c r="BP286" s="35" t="str">
        <f t="shared" si="194"/>
        <v/>
      </c>
      <c r="BQ286" s="35" t="str">
        <f t="shared" si="226"/>
        <v/>
      </c>
      <c r="BR286" s="35" t="str">
        <f t="shared" si="227"/>
        <v/>
      </c>
      <c r="BS286" s="35" t="str">
        <f t="shared" si="228"/>
        <v/>
      </c>
      <c r="BT286" s="35" t="str">
        <f t="shared" si="229"/>
        <v/>
      </c>
      <c r="BU286" s="35" t="str">
        <f t="shared" si="195"/>
        <v/>
      </c>
      <c r="BV286" s="35" t="str">
        <f t="shared" si="230"/>
        <v/>
      </c>
      <c r="BW286" s="35" t="str">
        <f t="shared" si="231"/>
        <v/>
      </c>
      <c r="BX286" s="35" t="str">
        <f t="shared" si="232"/>
        <v/>
      </c>
      <c r="BY286" s="35" t="str">
        <f t="shared" si="233"/>
        <v/>
      </c>
      <c r="BZ286" s="35" t="str">
        <f t="shared" si="196"/>
        <v/>
      </c>
      <c r="CA286" s="35" t="str">
        <f t="shared" si="234"/>
        <v/>
      </c>
      <c r="CB286" s="35" t="str">
        <f t="shared" si="235"/>
        <v/>
      </c>
      <c r="CC286" s="35" t="str">
        <f t="shared" si="236"/>
        <v/>
      </c>
    </row>
    <row r="287" spans="1:81" ht="17" x14ac:dyDescent="0.2">
      <c r="A287" s="30" t="s">
        <v>61</v>
      </c>
      <c r="B287" s="10" t="s">
        <v>257</v>
      </c>
      <c r="C287" s="30"/>
      <c r="D287" s="10"/>
      <c r="E287" s="10"/>
      <c r="F287" s="10"/>
      <c r="G287" s="10"/>
      <c r="H287" s="10"/>
      <c r="I287" s="10"/>
      <c r="J287" s="10"/>
      <c r="K287" s="10"/>
      <c r="L287" s="55"/>
      <c r="M287" s="91" t="s">
        <v>259</v>
      </c>
      <c r="N287" s="30"/>
      <c r="O287" s="10"/>
      <c r="P287" s="10"/>
      <c r="Q287" s="10"/>
      <c r="R287" s="10"/>
      <c r="S287" s="10"/>
      <c r="T287" s="10"/>
      <c r="U287" s="10"/>
      <c r="V287" s="10"/>
      <c r="W287" s="92"/>
      <c r="X287" s="66" t="s">
        <v>261</v>
      </c>
      <c r="Y287" s="30"/>
      <c r="Z287" s="10"/>
      <c r="AA287" s="10"/>
      <c r="AB287" s="10"/>
      <c r="AC287" s="10"/>
      <c r="AD287" s="10"/>
      <c r="AE287" s="10"/>
      <c r="AF287" s="10"/>
      <c r="AG287" s="10"/>
      <c r="AH287" s="10"/>
      <c r="AJ287" s="35" t="str">
        <f t="shared" si="197"/>
        <v/>
      </c>
      <c r="AK287" s="35" t="str">
        <f t="shared" si="198"/>
        <v/>
      </c>
      <c r="AL287" s="35" t="str">
        <f t="shared" si="199"/>
        <v/>
      </c>
      <c r="AM287" s="35" t="str">
        <f t="shared" si="200"/>
        <v/>
      </c>
      <c r="AN287" s="35" t="str">
        <f t="shared" si="201"/>
        <v/>
      </c>
      <c r="AO287" s="35" t="str">
        <f t="shared" si="207"/>
        <v/>
      </c>
      <c r="AP287" s="35" t="str">
        <f t="shared" si="191"/>
        <v/>
      </c>
      <c r="AQ287" s="35" t="str">
        <f t="shared" si="192"/>
        <v/>
      </c>
      <c r="AR287" s="35" t="str">
        <f t="shared" si="193"/>
        <v/>
      </c>
      <c r="AS287" s="35" t="str">
        <f t="shared" si="208"/>
        <v/>
      </c>
      <c r="AT287" s="35" t="str">
        <f t="shared" si="203"/>
        <v/>
      </c>
      <c r="AU287" s="35" t="str">
        <f t="shared" si="209"/>
        <v/>
      </c>
      <c r="AV287" s="35" t="str">
        <f t="shared" si="210"/>
        <v/>
      </c>
      <c r="AW287" s="35" t="str">
        <f t="shared" si="211"/>
        <v/>
      </c>
      <c r="AZ287" s="35" t="str">
        <f t="shared" si="212"/>
        <v/>
      </c>
      <c r="BA287" s="35" t="str">
        <f t="shared" si="213"/>
        <v/>
      </c>
      <c r="BB287" s="35" t="str">
        <f t="shared" si="214"/>
        <v/>
      </c>
      <c r="BC287" s="35" t="str">
        <f t="shared" si="215"/>
        <v/>
      </c>
      <c r="BD287" s="35" t="str">
        <f t="shared" si="216"/>
        <v/>
      </c>
      <c r="BE287" s="35" t="str">
        <f t="shared" si="217"/>
        <v/>
      </c>
      <c r="BF287" s="35" t="str">
        <f t="shared" si="218"/>
        <v/>
      </c>
      <c r="BG287" s="35" t="str">
        <f t="shared" si="219"/>
        <v/>
      </c>
      <c r="BH287" s="35" t="str">
        <f t="shared" si="220"/>
        <v/>
      </c>
      <c r="BI287" s="35" t="str">
        <f t="shared" si="221"/>
        <v/>
      </c>
      <c r="BJ287" s="35" t="str">
        <f t="shared" si="222"/>
        <v/>
      </c>
      <c r="BK287" s="35" t="str">
        <f t="shared" si="223"/>
        <v/>
      </c>
      <c r="BL287" s="35" t="str">
        <f t="shared" si="224"/>
        <v/>
      </c>
      <c r="BM287" s="35" t="str">
        <f t="shared" si="225"/>
        <v/>
      </c>
      <c r="BP287" s="35" t="str">
        <f t="shared" si="194"/>
        <v/>
      </c>
      <c r="BQ287" s="35" t="str">
        <f t="shared" si="226"/>
        <v/>
      </c>
      <c r="BR287" s="35" t="str">
        <f t="shared" si="227"/>
        <v/>
      </c>
      <c r="BS287" s="35" t="str">
        <f t="shared" si="228"/>
        <v/>
      </c>
      <c r="BT287" s="35" t="str">
        <f t="shared" si="229"/>
        <v/>
      </c>
      <c r="BU287" s="35" t="str">
        <f t="shared" si="195"/>
        <v/>
      </c>
      <c r="BV287" s="35" t="str">
        <f t="shared" si="230"/>
        <v/>
      </c>
      <c r="BW287" s="35" t="str">
        <f t="shared" si="231"/>
        <v/>
      </c>
      <c r="BX287" s="35" t="str">
        <f t="shared" si="232"/>
        <v/>
      </c>
      <c r="BY287" s="35" t="str">
        <f t="shared" si="233"/>
        <v/>
      </c>
      <c r="BZ287" s="35" t="str">
        <f t="shared" si="196"/>
        <v/>
      </c>
      <c r="CA287" s="35" t="str">
        <f t="shared" si="234"/>
        <v/>
      </c>
      <c r="CB287" s="35" t="str">
        <f t="shared" si="235"/>
        <v/>
      </c>
      <c r="CC287" s="35" t="str">
        <f t="shared" si="236"/>
        <v/>
      </c>
    </row>
    <row r="288" spans="1:81" s="155" customFormat="1" ht="18" x14ac:dyDescent="0.2">
      <c r="A288" s="150" t="s">
        <v>169</v>
      </c>
      <c r="B288" s="150" t="s">
        <v>258</v>
      </c>
      <c r="C288" s="150" t="s">
        <v>9</v>
      </c>
      <c r="D288" s="150"/>
      <c r="E288" s="150"/>
      <c r="F288" s="150"/>
      <c r="G288" s="150"/>
      <c r="H288" s="150"/>
      <c r="I288" s="150"/>
      <c r="J288" s="150"/>
      <c r="K288" s="150"/>
      <c r="L288" s="151"/>
      <c r="M288" s="152" t="s">
        <v>260</v>
      </c>
      <c r="N288" s="150" t="s">
        <v>9</v>
      </c>
      <c r="O288" s="150"/>
      <c r="P288" s="150"/>
      <c r="Q288" s="150"/>
      <c r="R288" s="150"/>
      <c r="S288" s="150"/>
      <c r="T288" s="150"/>
      <c r="U288" s="150"/>
      <c r="V288" s="150"/>
      <c r="W288" s="153"/>
      <c r="X288" s="154" t="s">
        <v>262</v>
      </c>
      <c r="Y288" s="150" t="s">
        <v>7</v>
      </c>
      <c r="Z288" s="150"/>
      <c r="AA288" s="150"/>
      <c r="AB288" s="150"/>
      <c r="AC288" s="150"/>
      <c r="AD288" s="150"/>
      <c r="AE288" s="150"/>
      <c r="AF288" s="150"/>
      <c r="AG288" s="150"/>
      <c r="AH288" s="150"/>
      <c r="AJ288" s="35" t="str">
        <f t="shared" si="197"/>
        <v/>
      </c>
      <c r="AK288" s="35" t="str">
        <f t="shared" si="198"/>
        <v/>
      </c>
      <c r="AL288" s="35" t="str">
        <f t="shared" si="199"/>
        <v/>
      </c>
      <c r="AM288" s="35" t="str">
        <f t="shared" si="200"/>
        <v/>
      </c>
      <c r="AN288" s="35" t="str">
        <f t="shared" si="201"/>
        <v/>
      </c>
      <c r="AO288" s="35" t="str">
        <f t="shared" si="207"/>
        <v/>
      </c>
      <c r="AP288" s="35" t="str">
        <f t="shared" si="191"/>
        <v/>
      </c>
      <c r="AQ288" s="35" t="str">
        <f t="shared" si="192"/>
        <v/>
      </c>
      <c r="AR288" s="35" t="str">
        <f t="shared" si="193"/>
        <v/>
      </c>
      <c r="AS288" s="35" t="str">
        <f t="shared" si="208"/>
        <v/>
      </c>
      <c r="AT288" s="35" t="str">
        <f t="shared" si="203"/>
        <v/>
      </c>
      <c r="AU288" s="35" t="str">
        <f t="shared" si="209"/>
        <v/>
      </c>
      <c r="AV288" s="35" t="str">
        <f t="shared" si="210"/>
        <v/>
      </c>
      <c r="AW288" s="35" t="str">
        <f t="shared" si="211"/>
        <v/>
      </c>
      <c r="AX288" s="35"/>
      <c r="AY288" s="35"/>
      <c r="AZ288" s="35" t="str">
        <f t="shared" si="212"/>
        <v/>
      </c>
      <c r="BA288" s="35" t="str">
        <f t="shared" si="213"/>
        <v/>
      </c>
      <c r="BB288" s="35" t="str">
        <f t="shared" si="214"/>
        <v/>
      </c>
      <c r="BC288" s="35" t="str">
        <f t="shared" si="215"/>
        <v/>
      </c>
      <c r="BD288" s="35" t="str">
        <f t="shared" si="216"/>
        <v/>
      </c>
      <c r="BE288" s="35" t="str">
        <f t="shared" si="217"/>
        <v/>
      </c>
      <c r="BF288" s="35" t="str">
        <f t="shared" si="218"/>
        <v/>
      </c>
      <c r="BG288" s="35" t="str">
        <f t="shared" si="219"/>
        <v/>
      </c>
      <c r="BH288" s="35" t="str">
        <f t="shared" si="220"/>
        <v/>
      </c>
      <c r="BI288" s="35" t="str">
        <f t="shared" si="221"/>
        <v/>
      </c>
      <c r="BJ288" s="35" t="str">
        <f t="shared" si="222"/>
        <v/>
      </c>
      <c r="BK288" s="35" t="str">
        <f t="shared" si="223"/>
        <v/>
      </c>
      <c r="BL288" s="35" t="str">
        <f t="shared" si="224"/>
        <v/>
      </c>
      <c r="BM288" s="35" t="str">
        <f t="shared" si="225"/>
        <v/>
      </c>
      <c r="BN288" s="35"/>
      <c r="BO288" s="35"/>
      <c r="BP288" s="35" t="str">
        <f t="shared" si="194"/>
        <v/>
      </c>
      <c r="BQ288" s="35" t="str">
        <f t="shared" si="226"/>
        <v/>
      </c>
      <c r="BR288" s="35" t="str">
        <f t="shared" si="227"/>
        <v/>
      </c>
      <c r="BS288" s="35" t="str">
        <f t="shared" si="228"/>
        <v/>
      </c>
      <c r="BT288" s="35" t="str">
        <f t="shared" si="229"/>
        <v/>
      </c>
      <c r="BU288" s="35" t="str">
        <f t="shared" si="195"/>
        <v/>
      </c>
      <c r="BV288" s="35" t="str">
        <f t="shared" si="230"/>
        <v/>
      </c>
      <c r="BW288" s="35" t="str">
        <f t="shared" si="231"/>
        <v/>
      </c>
      <c r="BX288" s="35" t="str">
        <f t="shared" si="232"/>
        <v/>
      </c>
      <c r="BY288" s="35" t="str">
        <f t="shared" si="233"/>
        <v/>
      </c>
      <c r="BZ288" s="35" t="str">
        <f t="shared" si="196"/>
        <v/>
      </c>
      <c r="CA288" s="35" t="str">
        <f t="shared" si="234"/>
        <v/>
      </c>
      <c r="CB288" s="35" t="str">
        <f t="shared" si="235"/>
        <v/>
      </c>
      <c r="CC288" s="35" t="str">
        <f t="shared" si="236"/>
        <v/>
      </c>
    </row>
    <row r="289" spans="1:81" ht="34" outlineLevel="1" x14ac:dyDescent="0.2">
      <c r="A289" s="32"/>
      <c r="B289" s="11"/>
      <c r="C289" s="32" t="s">
        <v>1214</v>
      </c>
      <c r="D289" s="11"/>
      <c r="E289" s="11">
        <v>50</v>
      </c>
      <c r="F289" s="11"/>
      <c r="G289" s="11"/>
      <c r="H289" s="11"/>
      <c r="I289" s="11"/>
      <c r="J289" s="11"/>
      <c r="K289" s="11"/>
      <c r="L289" s="56" t="s">
        <v>39</v>
      </c>
      <c r="M289" s="93"/>
      <c r="N289" s="32" t="s">
        <v>95</v>
      </c>
      <c r="O289" s="11"/>
      <c r="P289" s="11">
        <v>25</v>
      </c>
      <c r="Q289" s="11"/>
      <c r="R289" s="11"/>
      <c r="S289" s="11"/>
      <c r="T289" s="11"/>
      <c r="U289" s="11"/>
      <c r="V289" s="11"/>
      <c r="W289" s="94">
        <f>50*20</f>
        <v>1000</v>
      </c>
      <c r="X289" s="67"/>
      <c r="Y289" s="32" t="s">
        <v>96</v>
      </c>
      <c r="Z289" s="11"/>
      <c r="AA289" s="11"/>
      <c r="AB289" s="11"/>
      <c r="AC289" s="11"/>
      <c r="AD289" s="11"/>
      <c r="AE289" s="11"/>
      <c r="AF289" s="11"/>
      <c r="AG289" s="11"/>
      <c r="AH289" s="11"/>
      <c r="AJ289" s="35" t="str">
        <f t="shared" si="197"/>
        <v/>
      </c>
      <c r="AK289" s="35" t="str">
        <f t="shared" si="198"/>
        <v/>
      </c>
      <c r="AL289" s="35" t="str">
        <f t="shared" si="199"/>
        <v/>
      </c>
      <c r="AM289" s="35" t="str">
        <f t="shared" si="200"/>
        <v/>
      </c>
      <c r="AN289" s="35" t="str">
        <f t="shared" si="201"/>
        <v/>
      </c>
      <c r="AO289" s="35" t="str">
        <f t="shared" si="207"/>
        <v/>
      </c>
      <c r="AP289" s="35" t="str">
        <f t="shared" si="191"/>
        <v/>
      </c>
      <c r="AQ289" s="35" t="str">
        <f t="shared" si="192"/>
        <v/>
      </c>
      <c r="AR289" s="35" t="str">
        <f t="shared" si="193"/>
        <v/>
      </c>
      <c r="AS289" s="35" t="str">
        <f t="shared" si="208"/>
        <v/>
      </c>
      <c r="AT289" s="35" t="str">
        <f t="shared" si="203"/>
        <v/>
      </c>
      <c r="AU289" s="35" t="str">
        <f t="shared" si="209"/>
        <v/>
      </c>
      <c r="AV289" s="35" t="str">
        <f t="shared" si="210"/>
        <v/>
      </c>
      <c r="AW289" s="35" t="str">
        <f t="shared" si="211"/>
        <v/>
      </c>
      <c r="AZ289" s="35" t="str">
        <f t="shared" si="212"/>
        <v/>
      </c>
      <c r="BA289" s="35" t="str">
        <f t="shared" si="213"/>
        <v/>
      </c>
      <c r="BB289" s="35" t="str">
        <f t="shared" si="214"/>
        <v/>
      </c>
      <c r="BC289" s="35" t="str">
        <f t="shared" si="215"/>
        <v/>
      </c>
      <c r="BD289" s="35" t="str">
        <f t="shared" si="216"/>
        <v/>
      </c>
      <c r="BE289" s="35" t="str">
        <f t="shared" si="217"/>
        <v/>
      </c>
      <c r="BF289" s="35" t="str">
        <f t="shared" si="218"/>
        <v/>
      </c>
      <c r="BG289" s="35" t="str">
        <f t="shared" si="219"/>
        <v/>
      </c>
      <c r="BH289" s="35" t="str">
        <f t="shared" si="220"/>
        <v/>
      </c>
      <c r="BI289" s="35" t="str">
        <f t="shared" si="221"/>
        <v/>
      </c>
      <c r="BJ289" s="35" t="str">
        <f t="shared" si="222"/>
        <v/>
      </c>
      <c r="BK289" s="35" t="str">
        <f t="shared" si="223"/>
        <v/>
      </c>
      <c r="BL289" s="35" t="str">
        <f t="shared" si="224"/>
        <v/>
      </c>
      <c r="BM289" s="35" t="str">
        <f t="shared" si="225"/>
        <v/>
      </c>
      <c r="BP289" s="35" t="str">
        <f t="shared" si="194"/>
        <v/>
      </c>
      <c r="BQ289" s="35" t="str">
        <f t="shared" si="226"/>
        <v/>
      </c>
      <c r="BR289" s="35" t="str">
        <f t="shared" si="227"/>
        <v/>
      </c>
      <c r="BS289" s="35" t="str">
        <f t="shared" si="228"/>
        <v/>
      </c>
      <c r="BT289" s="35" t="str">
        <f t="shared" si="229"/>
        <v/>
      </c>
      <c r="BU289" s="35" t="str">
        <f t="shared" si="195"/>
        <v/>
      </c>
      <c r="BV289" s="35" t="str">
        <f t="shared" si="230"/>
        <v/>
      </c>
      <c r="BW289" s="35" t="str">
        <f t="shared" si="231"/>
        <v/>
      </c>
      <c r="BX289" s="35" t="str">
        <f t="shared" si="232"/>
        <v/>
      </c>
      <c r="BY289" s="35" t="str">
        <f t="shared" si="233"/>
        <v/>
      </c>
      <c r="BZ289" s="35" t="str">
        <f t="shared" si="196"/>
        <v/>
      </c>
      <c r="CA289" s="35" t="str">
        <f t="shared" si="234"/>
        <v/>
      </c>
      <c r="CB289" s="35" t="str">
        <f t="shared" si="235"/>
        <v/>
      </c>
      <c r="CC289" s="35" t="str">
        <f t="shared" si="236"/>
        <v/>
      </c>
    </row>
    <row r="290" spans="1:81" ht="17" outlineLevel="1" x14ac:dyDescent="0.2">
      <c r="A290" s="32"/>
      <c r="B290" s="11"/>
      <c r="C290" s="32"/>
      <c r="D290" s="11"/>
      <c r="E290" s="11"/>
      <c r="F290" s="11"/>
      <c r="G290" s="11"/>
      <c r="H290" s="11"/>
      <c r="I290" s="11"/>
      <c r="J290" s="11"/>
      <c r="K290" s="11"/>
      <c r="L290" s="56"/>
      <c r="M290" s="93"/>
      <c r="N290" s="32" t="s">
        <v>49</v>
      </c>
      <c r="O290" s="11"/>
      <c r="P290" s="11"/>
      <c r="Q290" s="11"/>
      <c r="R290" s="11"/>
      <c r="S290" s="11"/>
      <c r="T290" s="11"/>
      <c r="U290" s="11"/>
      <c r="V290" s="11"/>
      <c r="W290" s="94"/>
      <c r="X290" s="67"/>
      <c r="Y290" s="32"/>
      <c r="Z290" s="11"/>
      <c r="AA290" s="11"/>
      <c r="AB290" s="11"/>
      <c r="AC290" s="11"/>
      <c r="AD290" s="11"/>
      <c r="AE290" s="11"/>
      <c r="AF290" s="11"/>
      <c r="AG290" s="11"/>
      <c r="AH290" s="11"/>
      <c r="AJ290" s="35" t="str">
        <f t="shared" si="197"/>
        <v/>
      </c>
      <c r="AK290" s="35" t="str">
        <f t="shared" si="198"/>
        <v/>
      </c>
      <c r="AL290" s="35" t="str">
        <f t="shared" si="199"/>
        <v/>
      </c>
      <c r="AM290" s="35" t="str">
        <f t="shared" si="200"/>
        <v/>
      </c>
      <c r="AN290" s="35" t="str">
        <f t="shared" si="201"/>
        <v/>
      </c>
      <c r="AO290" s="35" t="str">
        <f t="shared" si="207"/>
        <v/>
      </c>
      <c r="AP290" s="35" t="str">
        <f t="shared" si="191"/>
        <v/>
      </c>
      <c r="AQ290" s="35" t="str">
        <f t="shared" si="192"/>
        <v/>
      </c>
      <c r="AR290" s="35" t="str">
        <f t="shared" si="193"/>
        <v/>
      </c>
      <c r="AS290" s="35" t="str">
        <f t="shared" si="208"/>
        <v/>
      </c>
      <c r="AT290" s="35" t="str">
        <f t="shared" si="203"/>
        <v/>
      </c>
      <c r="AU290" s="35" t="str">
        <f t="shared" si="209"/>
        <v/>
      </c>
      <c r="AV290" s="35" t="str">
        <f t="shared" si="210"/>
        <v/>
      </c>
      <c r="AW290" s="35" t="str">
        <f t="shared" si="211"/>
        <v/>
      </c>
      <c r="AZ290" s="35" t="str">
        <f t="shared" si="212"/>
        <v/>
      </c>
      <c r="BA290" s="35" t="str">
        <f t="shared" si="213"/>
        <v/>
      </c>
      <c r="BB290" s="35" t="str">
        <f t="shared" si="214"/>
        <v/>
      </c>
      <c r="BC290" s="35" t="str">
        <f t="shared" si="215"/>
        <v/>
      </c>
      <c r="BD290" s="35" t="str">
        <f t="shared" si="216"/>
        <v/>
      </c>
      <c r="BE290" s="35" t="str">
        <f t="shared" si="217"/>
        <v/>
      </c>
      <c r="BF290" s="35" t="str">
        <f t="shared" si="218"/>
        <v/>
      </c>
      <c r="BG290" s="35" t="str">
        <f t="shared" si="219"/>
        <v/>
      </c>
      <c r="BH290" s="35" t="str">
        <f t="shared" si="220"/>
        <v/>
      </c>
      <c r="BI290" s="35" t="str">
        <f t="shared" si="221"/>
        <v/>
      </c>
      <c r="BJ290" s="35" t="str">
        <f t="shared" si="222"/>
        <v/>
      </c>
      <c r="BK290" s="35" t="str">
        <f t="shared" si="223"/>
        <v/>
      </c>
      <c r="BL290" s="35" t="str">
        <f t="shared" si="224"/>
        <v/>
      </c>
      <c r="BM290" s="35" t="str">
        <f t="shared" si="225"/>
        <v/>
      </c>
      <c r="BP290" s="35" t="str">
        <f t="shared" si="194"/>
        <v/>
      </c>
      <c r="BQ290" s="35" t="str">
        <f t="shared" si="226"/>
        <v/>
      </c>
      <c r="BR290" s="35" t="str">
        <f t="shared" si="227"/>
        <v/>
      </c>
      <c r="BS290" s="35" t="str">
        <f t="shared" si="228"/>
        <v/>
      </c>
      <c r="BT290" s="35" t="str">
        <f t="shared" si="229"/>
        <v/>
      </c>
      <c r="BU290" s="35" t="str">
        <f t="shared" si="195"/>
        <v/>
      </c>
      <c r="BV290" s="35" t="str">
        <f t="shared" si="230"/>
        <v/>
      </c>
      <c r="BW290" s="35" t="str">
        <f t="shared" si="231"/>
        <v/>
      </c>
      <c r="BX290" s="35" t="str">
        <f t="shared" si="232"/>
        <v/>
      </c>
      <c r="BY290" s="35" t="str">
        <f t="shared" si="233"/>
        <v/>
      </c>
      <c r="BZ290" s="35" t="str">
        <f t="shared" si="196"/>
        <v/>
      </c>
      <c r="CA290" s="35" t="str">
        <f t="shared" si="234"/>
        <v/>
      </c>
      <c r="CB290" s="35" t="str">
        <f t="shared" si="235"/>
        <v/>
      </c>
      <c r="CC290" s="35" t="str">
        <f t="shared" si="236"/>
        <v/>
      </c>
    </row>
    <row r="291" spans="1:81" s="155" customFormat="1" ht="18" x14ac:dyDescent="0.2">
      <c r="A291" s="150" t="s">
        <v>170</v>
      </c>
      <c r="B291" s="150" t="s">
        <v>339</v>
      </c>
      <c r="C291" s="150" t="s">
        <v>9</v>
      </c>
      <c r="D291" s="150"/>
      <c r="E291" s="150"/>
      <c r="F291" s="150"/>
      <c r="G291" s="150"/>
      <c r="H291" s="150"/>
      <c r="I291" s="150"/>
      <c r="J291" s="150"/>
      <c r="K291" s="150"/>
      <c r="L291" s="151"/>
      <c r="M291" s="152" t="s">
        <v>327</v>
      </c>
      <c r="N291" s="150" t="s">
        <v>9</v>
      </c>
      <c r="O291" s="150"/>
      <c r="P291" s="150"/>
      <c r="Q291" s="150"/>
      <c r="R291" s="150"/>
      <c r="S291" s="150"/>
      <c r="T291" s="150"/>
      <c r="U291" s="150"/>
      <c r="V291" s="150"/>
      <c r="W291" s="153"/>
      <c r="X291" s="154" t="s">
        <v>298</v>
      </c>
      <c r="Y291" s="150" t="s">
        <v>7</v>
      </c>
      <c r="Z291" s="150"/>
      <c r="AA291" s="150"/>
      <c r="AB291" s="150"/>
      <c r="AC291" s="150"/>
      <c r="AD291" s="150"/>
      <c r="AE291" s="150"/>
      <c r="AF291" s="150"/>
      <c r="AG291" s="150"/>
      <c r="AH291" s="150"/>
      <c r="AJ291" s="35" t="str">
        <f t="shared" si="197"/>
        <v/>
      </c>
      <c r="AK291" s="35" t="str">
        <f t="shared" si="198"/>
        <v/>
      </c>
      <c r="AL291" s="35" t="str">
        <f t="shared" si="199"/>
        <v/>
      </c>
      <c r="AM291" s="35" t="str">
        <f t="shared" si="200"/>
        <v/>
      </c>
      <c r="AN291" s="35" t="str">
        <f t="shared" si="201"/>
        <v/>
      </c>
      <c r="AO291" s="35" t="str">
        <f t="shared" si="207"/>
        <v/>
      </c>
      <c r="AP291" s="35" t="str">
        <f t="shared" si="191"/>
        <v/>
      </c>
      <c r="AQ291" s="35" t="str">
        <f t="shared" si="192"/>
        <v/>
      </c>
      <c r="AR291" s="35" t="str">
        <f t="shared" si="193"/>
        <v/>
      </c>
      <c r="AS291" s="35" t="str">
        <f t="shared" si="208"/>
        <v/>
      </c>
      <c r="AT291" s="35" t="str">
        <f t="shared" si="203"/>
        <v/>
      </c>
      <c r="AU291" s="35" t="str">
        <f t="shared" si="209"/>
        <v/>
      </c>
      <c r="AV291" s="35" t="str">
        <f t="shared" si="210"/>
        <v/>
      </c>
      <c r="AW291" s="35" t="str">
        <f t="shared" si="211"/>
        <v/>
      </c>
      <c r="AX291" s="35"/>
      <c r="AY291" s="35"/>
      <c r="AZ291" s="35" t="str">
        <f t="shared" si="212"/>
        <v/>
      </c>
      <c r="BA291" s="35" t="str">
        <f t="shared" si="213"/>
        <v/>
      </c>
      <c r="BB291" s="35" t="str">
        <f t="shared" si="214"/>
        <v/>
      </c>
      <c r="BC291" s="35" t="str">
        <f t="shared" si="215"/>
        <v/>
      </c>
      <c r="BD291" s="35" t="str">
        <f t="shared" si="216"/>
        <v/>
      </c>
      <c r="BE291" s="35" t="str">
        <f t="shared" si="217"/>
        <v/>
      </c>
      <c r="BF291" s="35" t="str">
        <f t="shared" si="218"/>
        <v/>
      </c>
      <c r="BG291" s="35" t="str">
        <f t="shared" si="219"/>
        <v/>
      </c>
      <c r="BH291" s="35" t="str">
        <f t="shared" si="220"/>
        <v/>
      </c>
      <c r="BI291" s="35" t="str">
        <f t="shared" si="221"/>
        <v/>
      </c>
      <c r="BJ291" s="35" t="str">
        <f t="shared" si="222"/>
        <v/>
      </c>
      <c r="BK291" s="35" t="str">
        <f t="shared" si="223"/>
        <v/>
      </c>
      <c r="BL291" s="35" t="str">
        <f t="shared" si="224"/>
        <v/>
      </c>
      <c r="BM291" s="35" t="str">
        <f t="shared" si="225"/>
        <v/>
      </c>
      <c r="BN291" s="35"/>
      <c r="BO291" s="35"/>
      <c r="BP291" s="35" t="str">
        <f t="shared" si="194"/>
        <v/>
      </c>
      <c r="BQ291" s="35" t="str">
        <f t="shared" si="226"/>
        <v/>
      </c>
      <c r="BR291" s="35" t="str">
        <f t="shared" si="227"/>
        <v/>
      </c>
      <c r="BS291" s="35" t="str">
        <f t="shared" si="228"/>
        <v/>
      </c>
      <c r="BT291" s="35" t="str">
        <f t="shared" si="229"/>
        <v/>
      </c>
      <c r="BU291" s="35" t="str">
        <f t="shared" si="195"/>
        <v/>
      </c>
      <c r="BV291" s="35" t="str">
        <f t="shared" si="230"/>
        <v/>
      </c>
      <c r="BW291" s="35" t="str">
        <f t="shared" si="231"/>
        <v/>
      </c>
      <c r="BX291" s="35" t="str">
        <f t="shared" si="232"/>
        <v/>
      </c>
      <c r="BY291" s="35" t="str">
        <f t="shared" si="233"/>
        <v/>
      </c>
      <c r="BZ291" s="35" t="str">
        <f t="shared" si="196"/>
        <v/>
      </c>
      <c r="CA291" s="35" t="str">
        <f t="shared" si="234"/>
        <v/>
      </c>
      <c r="CB291" s="35" t="str">
        <f t="shared" si="235"/>
        <v/>
      </c>
      <c r="CC291" s="35" t="str">
        <f t="shared" si="236"/>
        <v/>
      </c>
    </row>
    <row r="292" spans="1:81" ht="42" customHeight="1" outlineLevel="1" x14ac:dyDescent="0.2">
      <c r="A292" s="32"/>
      <c r="B292" s="11"/>
      <c r="C292" s="32" t="s">
        <v>91</v>
      </c>
      <c r="D292" s="11"/>
      <c r="E292" s="11">
        <v>40</v>
      </c>
      <c r="F292" s="11"/>
      <c r="G292" s="11"/>
      <c r="H292" s="11"/>
      <c r="I292" s="11"/>
      <c r="J292" s="11"/>
      <c r="K292" s="11"/>
      <c r="L292" s="56" t="s">
        <v>39</v>
      </c>
      <c r="M292" s="93"/>
      <c r="N292" s="32" t="s">
        <v>1213</v>
      </c>
      <c r="O292" s="11"/>
      <c r="P292" s="11">
        <v>50</v>
      </c>
      <c r="Q292" s="11"/>
      <c r="R292" s="11"/>
      <c r="S292" s="11"/>
      <c r="T292" s="11"/>
      <c r="U292" s="11"/>
      <c r="V292" s="11"/>
      <c r="W292" s="94">
        <f>100*20</f>
        <v>2000</v>
      </c>
      <c r="X292" s="67"/>
      <c r="Y292" s="32" t="s">
        <v>96</v>
      </c>
      <c r="Z292" s="11"/>
      <c r="AA292" s="11"/>
      <c r="AB292" s="11"/>
      <c r="AC292" s="11"/>
      <c r="AD292" s="11"/>
      <c r="AE292" s="11"/>
      <c r="AF292" s="11"/>
      <c r="AG292" s="11"/>
      <c r="AH292" s="11"/>
      <c r="AJ292" s="35" t="str">
        <f t="shared" si="197"/>
        <v/>
      </c>
      <c r="AK292" s="35" t="str">
        <f t="shared" si="198"/>
        <v/>
      </c>
      <c r="AL292" s="35" t="str">
        <f t="shared" si="199"/>
        <v/>
      </c>
      <c r="AM292" s="35" t="str">
        <f t="shared" si="200"/>
        <v/>
      </c>
      <c r="AN292" s="35" t="str">
        <f t="shared" si="201"/>
        <v/>
      </c>
      <c r="AO292" s="35" t="str">
        <f t="shared" si="207"/>
        <v/>
      </c>
      <c r="AP292" s="35" t="str">
        <f t="shared" ref="AP292:AP345" si="238">IF(RIGHT(G292,2)="A4",VALUE(LEFT(G292,2)),"")</f>
        <v/>
      </c>
      <c r="AQ292" s="35" t="str">
        <f t="shared" ref="AQ292:AQ345" si="239">IF(RIGHT(H292,2)="A4",VALUE(LEFT(H292,2)),"")</f>
        <v/>
      </c>
      <c r="AR292" s="35" t="str">
        <f t="shared" ref="AR292:AR345" si="240">IF(RIGHT(I292,2)="A4",VALUE(LEFT(I292,2)),"")</f>
        <v/>
      </c>
      <c r="AS292" s="35" t="str">
        <f t="shared" si="208"/>
        <v/>
      </c>
      <c r="AT292" s="35" t="str">
        <f t="shared" si="203"/>
        <v/>
      </c>
      <c r="AU292" s="35" t="str">
        <f t="shared" si="209"/>
        <v/>
      </c>
      <c r="AV292" s="35" t="str">
        <f t="shared" si="210"/>
        <v/>
      </c>
      <c r="AW292" s="35" t="str">
        <f t="shared" si="211"/>
        <v/>
      </c>
      <c r="AZ292" s="35" t="str">
        <f t="shared" si="212"/>
        <v/>
      </c>
      <c r="BA292" s="35" t="str">
        <f t="shared" si="213"/>
        <v/>
      </c>
      <c r="BB292" s="35" t="str">
        <f t="shared" si="214"/>
        <v/>
      </c>
      <c r="BC292" s="35" t="str">
        <f t="shared" si="215"/>
        <v/>
      </c>
      <c r="BD292" s="35" t="str">
        <f t="shared" si="216"/>
        <v/>
      </c>
      <c r="BE292" s="35" t="str">
        <f t="shared" si="217"/>
        <v/>
      </c>
      <c r="BF292" s="35" t="str">
        <f t="shared" si="218"/>
        <v/>
      </c>
      <c r="BG292" s="35" t="str">
        <f t="shared" si="219"/>
        <v/>
      </c>
      <c r="BH292" s="35" t="str">
        <f t="shared" si="220"/>
        <v/>
      </c>
      <c r="BI292" s="35" t="str">
        <f t="shared" si="221"/>
        <v/>
      </c>
      <c r="BJ292" s="35" t="str">
        <f t="shared" si="222"/>
        <v/>
      </c>
      <c r="BK292" s="35" t="str">
        <f t="shared" si="223"/>
        <v/>
      </c>
      <c r="BL292" s="35" t="str">
        <f t="shared" si="224"/>
        <v/>
      </c>
      <c r="BM292" s="35" t="str">
        <f t="shared" si="225"/>
        <v/>
      </c>
      <c r="BP292" s="35" t="str">
        <f t="shared" ref="BP292:BP316" si="241">IF(RIGHT(AB292,2)="A3",VALUE(LEFT(AB292,2)),"")</f>
        <v/>
      </c>
      <c r="BQ292" s="35" t="str">
        <f t="shared" si="226"/>
        <v/>
      </c>
      <c r="BR292" s="35" t="str">
        <f t="shared" si="227"/>
        <v/>
      </c>
      <c r="BS292" s="35" t="str">
        <f t="shared" si="228"/>
        <v/>
      </c>
      <c r="BT292" s="35" t="str">
        <f t="shared" si="229"/>
        <v/>
      </c>
      <c r="BU292" s="35" t="str">
        <f t="shared" ref="BU292:BU316" si="242">IF(RIGHT(AB292,2)="A4",VALUE(LEFT(AB292,2)),"")</f>
        <v/>
      </c>
      <c r="BV292" s="35" t="str">
        <f t="shared" si="230"/>
        <v/>
      </c>
      <c r="BW292" s="35" t="str">
        <f t="shared" si="231"/>
        <v/>
      </c>
      <c r="BX292" s="35" t="str">
        <f t="shared" si="232"/>
        <v/>
      </c>
      <c r="BY292" s="35" t="str">
        <f t="shared" si="233"/>
        <v/>
      </c>
      <c r="BZ292" s="35" t="str">
        <f t="shared" ref="BZ292:BZ316" si="243">IF(RIGHT(AB292,2)="A5",VALUE(LEFT(AB292,2)),"")</f>
        <v/>
      </c>
      <c r="CA292" s="35" t="str">
        <f t="shared" si="234"/>
        <v/>
      </c>
      <c r="CB292" s="35" t="str">
        <f t="shared" si="235"/>
        <v/>
      </c>
      <c r="CC292" s="35" t="str">
        <f t="shared" si="236"/>
        <v/>
      </c>
    </row>
    <row r="293" spans="1:81" outlineLevel="1" x14ac:dyDescent="0.2">
      <c r="A293" s="32"/>
      <c r="B293" s="11"/>
      <c r="C293" s="32"/>
      <c r="D293" s="11"/>
      <c r="E293" s="11"/>
      <c r="F293" s="11"/>
      <c r="G293" s="11"/>
      <c r="H293" s="11"/>
      <c r="I293" s="11"/>
      <c r="J293" s="11"/>
      <c r="K293" s="11"/>
      <c r="L293" s="56"/>
      <c r="M293" s="93"/>
      <c r="N293" s="32"/>
      <c r="O293" s="11"/>
      <c r="P293" s="11"/>
      <c r="Q293" s="11"/>
      <c r="R293" s="11"/>
      <c r="S293" s="11"/>
      <c r="T293" s="11"/>
      <c r="U293" s="11"/>
      <c r="V293" s="11"/>
      <c r="W293" s="94"/>
      <c r="X293" s="67"/>
      <c r="Y293" s="32"/>
      <c r="Z293" s="11"/>
      <c r="AA293" s="11"/>
      <c r="AB293" s="11"/>
      <c r="AC293" s="11"/>
      <c r="AD293" s="11"/>
      <c r="AE293" s="11"/>
      <c r="AF293" s="11"/>
      <c r="AG293" s="11"/>
      <c r="AH293" s="11"/>
      <c r="AJ293" s="35" t="str">
        <f t="shared" ref="AI293:AJ345" si="244">IF(RIGHT(F293,2)="A3",VALUE(LEFT(F293,2)),"")</f>
        <v/>
      </c>
      <c r="AK293" s="35" t="str">
        <f t="shared" ref="AK293:AK345" si="245">IF(RIGHT(G293,2)="A3",VALUE(LEFT(G293,2)),"")</f>
        <v/>
      </c>
      <c r="AL293" s="35" t="str">
        <f t="shared" ref="AL293:AL345" si="246">IF(RIGHT(H293,2)="A3",VALUE(LEFT(H293,2)),"")</f>
        <v/>
      </c>
      <c r="AM293" s="35" t="str">
        <f t="shared" ref="AM293:AM345" si="247">IF(RIGHT(I293,2)="A3",VALUE(LEFT(I293,2)),"")</f>
        <v/>
      </c>
      <c r="AN293" s="35" t="str">
        <f t="shared" ref="AN293:AN345" si="248">IF(RIGHT(J293,2)="A4",LEFT(J293,2),"")</f>
        <v/>
      </c>
      <c r="AO293" s="35" t="str">
        <f t="shared" si="207"/>
        <v/>
      </c>
      <c r="AP293" s="35" t="str">
        <f t="shared" si="238"/>
        <v/>
      </c>
      <c r="AQ293" s="35" t="str">
        <f t="shared" si="239"/>
        <v/>
      </c>
      <c r="AR293" s="35" t="str">
        <f t="shared" si="240"/>
        <v/>
      </c>
      <c r="AS293" s="35" t="str">
        <f t="shared" si="208"/>
        <v/>
      </c>
      <c r="AT293" s="35" t="str">
        <f t="shared" ref="AT293:AT345" si="249">IF(RIGHT(F293,2)="A5",VALUE(LEFT(F293,2)),"")</f>
        <v/>
      </c>
      <c r="AU293" s="35" t="str">
        <f t="shared" si="209"/>
        <v/>
      </c>
      <c r="AV293" s="35" t="str">
        <f t="shared" si="210"/>
        <v/>
      </c>
      <c r="AW293" s="35" t="str">
        <f t="shared" si="211"/>
        <v/>
      </c>
      <c r="AZ293" s="35" t="str">
        <f t="shared" si="212"/>
        <v/>
      </c>
      <c r="BA293" s="35" t="str">
        <f t="shared" si="213"/>
        <v/>
      </c>
      <c r="BB293" s="35" t="str">
        <f t="shared" si="214"/>
        <v/>
      </c>
      <c r="BC293" s="35" t="str">
        <f t="shared" si="215"/>
        <v/>
      </c>
      <c r="BD293" s="35" t="str">
        <f t="shared" si="216"/>
        <v/>
      </c>
      <c r="BE293" s="35" t="str">
        <f t="shared" si="217"/>
        <v/>
      </c>
      <c r="BF293" s="35" t="str">
        <f t="shared" si="218"/>
        <v/>
      </c>
      <c r="BG293" s="35" t="str">
        <f t="shared" si="219"/>
        <v/>
      </c>
      <c r="BH293" s="35" t="str">
        <f t="shared" si="220"/>
        <v/>
      </c>
      <c r="BI293" s="35" t="str">
        <f t="shared" si="221"/>
        <v/>
      </c>
      <c r="BJ293" s="35" t="str">
        <f t="shared" si="222"/>
        <v/>
      </c>
      <c r="BK293" s="35" t="str">
        <f t="shared" si="223"/>
        <v/>
      </c>
      <c r="BL293" s="35" t="str">
        <f t="shared" si="224"/>
        <v/>
      </c>
      <c r="BM293" s="35" t="str">
        <f t="shared" si="225"/>
        <v/>
      </c>
      <c r="BP293" s="35" t="str">
        <f t="shared" si="241"/>
        <v/>
      </c>
      <c r="BQ293" s="35" t="str">
        <f t="shared" si="226"/>
        <v/>
      </c>
      <c r="BR293" s="35" t="str">
        <f t="shared" si="227"/>
        <v/>
      </c>
      <c r="BS293" s="35" t="str">
        <f t="shared" si="228"/>
        <v/>
      </c>
      <c r="BT293" s="35" t="str">
        <f t="shared" si="229"/>
        <v/>
      </c>
      <c r="BU293" s="35" t="str">
        <f t="shared" si="242"/>
        <v/>
      </c>
      <c r="BV293" s="35" t="str">
        <f t="shared" si="230"/>
        <v/>
      </c>
      <c r="BW293" s="35" t="str">
        <f t="shared" si="231"/>
        <v/>
      </c>
      <c r="BX293" s="35" t="str">
        <f t="shared" si="232"/>
        <v/>
      </c>
      <c r="BY293" s="35" t="str">
        <f t="shared" si="233"/>
        <v/>
      </c>
      <c r="BZ293" s="35" t="str">
        <f t="shared" si="243"/>
        <v/>
      </c>
      <c r="CA293" s="35" t="str">
        <f t="shared" si="234"/>
        <v/>
      </c>
      <c r="CB293" s="35" t="str">
        <f t="shared" si="235"/>
        <v/>
      </c>
      <c r="CC293" s="35" t="str">
        <f t="shared" si="236"/>
        <v/>
      </c>
    </row>
    <row r="294" spans="1:81" outlineLevel="1" x14ac:dyDescent="0.2">
      <c r="A294" s="32"/>
      <c r="B294" s="11"/>
      <c r="C294" s="32"/>
      <c r="D294" s="11"/>
      <c r="E294" s="11"/>
      <c r="F294" s="11"/>
      <c r="G294" s="11"/>
      <c r="H294" s="11"/>
      <c r="I294" s="11"/>
      <c r="J294" s="11"/>
      <c r="K294" s="11"/>
      <c r="L294" s="56"/>
      <c r="M294" s="93"/>
      <c r="N294" s="32"/>
      <c r="O294" s="11"/>
      <c r="P294" s="11"/>
      <c r="Q294" s="11"/>
      <c r="R294" s="11"/>
      <c r="S294" s="11"/>
      <c r="T294" s="11"/>
      <c r="U294" s="11"/>
      <c r="V294" s="11"/>
      <c r="W294" s="94"/>
      <c r="X294" s="67"/>
      <c r="Y294" s="32"/>
      <c r="Z294" s="11"/>
      <c r="AA294" s="11"/>
      <c r="AB294" s="11"/>
      <c r="AC294" s="11"/>
      <c r="AD294" s="11"/>
      <c r="AE294" s="11"/>
      <c r="AF294" s="11"/>
      <c r="AG294" s="11"/>
      <c r="AH294" s="11"/>
      <c r="AJ294" s="35" t="str">
        <f t="shared" si="244"/>
        <v/>
      </c>
      <c r="AK294" s="35" t="str">
        <f t="shared" si="245"/>
        <v/>
      </c>
      <c r="AL294" s="35" t="str">
        <f t="shared" si="246"/>
        <v/>
      </c>
      <c r="AM294" s="35" t="str">
        <f t="shared" si="247"/>
        <v/>
      </c>
      <c r="AN294" s="35" t="str">
        <f t="shared" si="248"/>
        <v/>
      </c>
      <c r="AO294" s="35" t="str">
        <f t="shared" si="207"/>
        <v/>
      </c>
      <c r="AP294" s="35" t="str">
        <f t="shared" si="238"/>
        <v/>
      </c>
      <c r="AQ294" s="35" t="str">
        <f t="shared" si="239"/>
        <v/>
      </c>
      <c r="AR294" s="35" t="str">
        <f t="shared" si="240"/>
        <v/>
      </c>
      <c r="AS294" s="35" t="str">
        <f t="shared" si="208"/>
        <v/>
      </c>
      <c r="AT294" s="35" t="str">
        <f t="shared" si="249"/>
        <v/>
      </c>
      <c r="AU294" s="35" t="str">
        <f t="shared" si="209"/>
        <v/>
      </c>
      <c r="AV294" s="35" t="str">
        <f t="shared" si="210"/>
        <v/>
      </c>
      <c r="AW294" s="35" t="str">
        <f t="shared" si="211"/>
        <v/>
      </c>
      <c r="AZ294" s="35" t="str">
        <f t="shared" si="212"/>
        <v/>
      </c>
      <c r="BA294" s="35" t="str">
        <f t="shared" si="213"/>
        <v/>
      </c>
      <c r="BB294" s="35" t="str">
        <f t="shared" si="214"/>
        <v/>
      </c>
      <c r="BC294" s="35" t="str">
        <f t="shared" si="215"/>
        <v/>
      </c>
      <c r="BD294" s="35" t="str">
        <f t="shared" si="216"/>
        <v/>
      </c>
      <c r="BE294" s="35" t="str">
        <f t="shared" si="217"/>
        <v/>
      </c>
      <c r="BF294" s="35" t="str">
        <f t="shared" si="218"/>
        <v/>
      </c>
      <c r="BG294" s="35" t="str">
        <f t="shared" si="219"/>
        <v/>
      </c>
      <c r="BH294" s="35" t="str">
        <f t="shared" si="220"/>
        <v/>
      </c>
      <c r="BI294" s="35" t="str">
        <f t="shared" si="221"/>
        <v/>
      </c>
      <c r="BJ294" s="35" t="str">
        <f t="shared" si="222"/>
        <v/>
      </c>
      <c r="BK294" s="35" t="str">
        <f t="shared" si="223"/>
        <v/>
      </c>
      <c r="BL294" s="35" t="str">
        <f t="shared" si="224"/>
        <v/>
      </c>
      <c r="BM294" s="35" t="str">
        <f t="shared" si="225"/>
        <v/>
      </c>
      <c r="BP294" s="35" t="str">
        <f t="shared" si="241"/>
        <v/>
      </c>
      <c r="BQ294" s="35" t="str">
        <f t="shared" si="226"/>
        <v/>
      </c>
      <c r="BR294" s="35" t="str">
        <f t="shared" si="227"/>
        <v/>
      </c>
      <c r="BS294" s="35" t="str">
        <f t="shared" si="228"/>
        <v/>
      </c>
      <c r="BT294" s="35" t="str">
        <f t="shared" si="229"/>
        <v/>
      </c>
      <c r="BU294" s="35" t="str">
        <f t="shared" si="242"/>
        <v/>
      </c>
      <c r="BV294" s="35" t="str">
        <f t="shared" si="230"/>
        <v/>
      </c>
      <c r="BW294" s="35" t="str">
        <f t="shared" si="231"/>
        <v/>
      </c>
      <c r="BX294" s="35" t="str">
        <f t="shared" si="232"/>
        <v/>
      </c>
      <c r="BY294" s="35" t="str">
        <f t="shared" si="233"/>
        <v/>
      </c>
      <c r="BZ294" s="35" t="str">
        <f t="shared" si="243"/>
        <v/>
      </c>
      <c r="CA294" s="35" t="str">
        <f t="shared" si="234"/>
        <v/>
      </c>
      <c r="CB294" s="35" t="str">
        <f t="shared" si="235"/>
        <v/>
      </c>
      <c r="CC294" s="35" t="str">
        <f t="shared" si="236"/>
        <v/>
      </c>
    </row>
    <row r="295" spans="1:81" s="155" customFormat="1" ht="18" x14ac:dyDescent="0.2">
      <c r="A295" s="150" t="s">
        <v>171</v>
      </c>
      <c r="B295" s="150" t="s">
        <v>340</v>
      </c>
      <c r="C295" s="150" t="s">
        <v>9</v>
      </c>
      <c r="D295" s="150"/>
      <c r="E295" s="150"/>
      <c r="F295" s="150"/>
      <c r="G295" s="150"/>
      <c r="H295" s="150"/>
      <c r="I295" s="150"/>
      <c r="J295" s="150"/>
      <c r="K295" s="150"/>
      <c r="L295" s="151"/>
      <c r="M295" s="152" t="s">
        <v>328</v>
      </c>
      <c r="N295" s="150" t="s">
        <v>9</v>
      </c>
      <c r="O295" s="150"/>
      <c r="P295" s="150"/>
      <c r="Q295" s="150"/>
      <c r="R295" s="150"/>
      <c r="S295" s="150"/>
      <c r="T295" s="150"/>
      <c r="U295" s="150"/>
      <c r="V295" s="150"/>
      <c r="W295" s="153"/>
      <c r="X295" s="154" t="s">
        <v>299</v>
      </c>
      <c r="Y295" s="150" t="s">
        <v>7</v>
      </c>
      <c r="Z295" s="150"/>
      <c r="AA295" s="150"/>
      <c r="AB295" s="150"/>
      <c r="AC295" s="150"/>
      <c r="AD295" s="150"/>
      <c r="AE295" s="150"/>
      <c r="AF295" s="150"/>
      <c r="AG295" s="150"/>
      <c r="AH295" s="150"/>
      <c r="AJ295" s="35" t="str">
        <f t="shared" si="244"/>
        <v/>
      </c>
      <c r="AK295" s="35" t="str">
        <f t="shared" si="245"/>
        <v/>
      </c>
      <c r="AL295" s="35" t="str">
        <f t="shared" si="246"/>
        <v/>
      </c>
      <c r="AM295" s="35" t="str">
        <f t="shared" si="247"/>
        <v/>
      </c>
      <c r="AN295" s="35" t="str">
        <f t="shared" si="248"/>
        <v/>
      </c>
      <c r="AO295" s="35" t="str">
        <f t="shared" si="207"/>
        <v/>
      </c>
      <c r="AP295" s="35" t="str">
        <f t="shared" si="238"/>
        <v/>
      </c>
      <c r="AQ295" s="35" t="str">
        <f t="shared" si="239"/>
        <v/>
      </c>
      <c r="AR295" s="35" t="str">
        <f t="shared" si="240"/>
        <v/>
      </c>
      <c r="AS295" s="35" t="str">
        <f t="shared" si="208"/>
        <v/>
      </c>
      <c r="AT295" s="35" t="str">
        <f t="shared" si="249"/>
        <v/>
      </c>
      <c r="AU295" s="35" t="str">
        <f t="shared" si="209"/>
        <v/>
      </c>
      <c r="AV295" s="35" t="str">
        <f t="shared" si="210"/>
        <v/>
      </c>
      <c r="AW295" s="35" t="str">
        <f t="shared" si="211"/>
        <v/>
      </c>
      <c r="AX295" s="35"/>
      <c r="AY295" s="35"/>
      <c r="AZ295" s="35" t="str">
        <f t="shared" si="212"/>
        <v/>
      </c>
      <c r="BA295" s="35" t="str">
        <f t="shared" si="213"/>
        <v/>
      </c>
      <c r="BB295" s="35" t="str">
        <f t="shared" si="214"/>
        <v/>
      </c>
      <c r="BC295" s="35" t="str">
        <f t="shared" si="215"/>
        <v/>
      </c>
      <c r="BD295" s="35" t="str">
        <f t="shared" si="216"/>
        <v/>
      </c>
      <c r="BE295" s="35" t="str">
        <f t="shared" si="217"/>
        <v/>
      </c>
      <c r="BF295" s="35" t="str">
        <f t="shared" si="218"/>
        <v/>
      </c>
      <c r="BG295" s="35" t="str">
        <f t="shared" si="219"/>
        <v/>
      </c>
      <c r="BH295" s="35" t="str">
        <f t="shared" si="220"/>
        <v/>
      </c>
      <c r="BI295" s="35" t="str">
        <f t="shared" si="221"/>
        <v/>
      </c>
      <c r="BJ295" s="35" t="str">
        <f t="shared" si="222"/>
        <v/>
      </c>
      <c r="BK295" s="35" t="str">
        <f t="shared" si="223"/>
        <v/>
      </c>
      <c r="BL295" s="35" t="str">
        <f t="shared" si="224"/>
        <v/>
      </c>
      <c r="BM295" s="35" t="str">
        <f t="shared" si="225"/>
        <v/>
      </c>
      <c r="BN295" s="35"/>
      <c r="BO295" s="35"/>
      <c r="BP295" s="35" t="str">
        <f t="shared" si="241"/>
        <v/>
      </c>
      <c r="BQ295" s="35" t="str">
        <f t="shared" si="226"/>
        <v/>
      </c>
      <c r="BR295" s="35" t="str">
        <f t="shared" si="227"/>
        <v/>
      </c>
      <c r="BS295" s="35" t="str">
        <f t="shared" si="228"/>
        <v/>
      </c>
      <c r="BT295" s="35" t="str">
        <f t="shared" si="229"/>
        <v/>
      </c>
      <c r="BU295" s="35" t="str">
        <f t="shared" si="242"/>
        <v/>
      </c>
      <c r="BV295" s="35" t="str">
        <f t="shared" si="230"/>
        <v/>
      </c>
      <c r="BW295" s="35" t="str">
        <f t="shared" si="231"/>
        <v/>
      </c>
      <c r="BX295" s="35" t="str">
        <f t="shared" si="232"/>
        <v/>
      </c>
      <c r="BY295" s="35" t="str">
        <f t="shared" si="233"/>
        <v/>
      </c>
      <c r="BZ295" s="35" t="str">
        <f t="shared" si="243"/>
        <v/>
      </c>
      <c r="CA295" s="35" t="str">
        <f t="shared" si="234"/>
        <v/>
      </c>
      <c r="CB295" s="35" t="str">
        <f t="shared" si="235"/>
        <v/>
      </c>
      <c r="CC295" s="35" t="str">
        <f t="shared" si="236"/>
        <v/>
      </c>
    </row>
    <row r="296" spans="1:81" ht="17" outlineLevel="1" x14ac:dyDescent="0.2">
      <c r="A296" s="32"/>
      <c r="B296" s="11"/>
      <c r="C296" s="32" t="s">
        <v>94</v>
      </c>
      <c r="D296" s="11"/>
      <c r="E296" s="11">
        <v>40</v>
      </c>
      <c r="F296" s="11"/>
      <c r="G296" s="11"/>
      <c r="H296" s="11"/>
      <c r="I296" s="11"/>
      <c r="J296" s="11"/>
      <c r="K296" s="11"/>
      <c r="L296" s="56" t="s">
        <v>39</v>
      </c>
      <c r="M296" s="93" t="s">
        <v>1230</v>
      </c>
      <c r="N296" s="32" t="s">
        <v>1213</v>
      </c>
      <c r="O296" s="11"/>
      <c r="P296" s="11" t="s">
        <v>1212</v>
      </c>
      <c r="Q296" s="11"/>
      <c r="R296" s="11"/>
      <c r="S296" s="11"/>
      <c r="T296" s="11"/>
      <c r="U296" s="11"/>
      <c r="V296" s="11"/>
      <c r="W296" s="94">
        <f>30*2*20</f>
        <v>1200</v>
      </c>
      <c r="X296" s="67"/>
      <c r="Y296" s="32" t="s">
        <v>96</v>
      </c>
      <c r="Z296" s="11"/>
      <c r="AA296" s="11"/>
      <c r="AB296" s="11"/>
      <c r="AC296" s="11"/>
      <c r="AD296" s="11"/>
      <c r="AE296" s="11"/>
      <c r="AF296" s="11"/>
      <c r="AG296" s="11"/>
      <c r="AH296" s="11"/>
      <c r="AJ296" s="35" t="str">
        <f t="shared" si="244"/>
        <v/>
      </c>
      <c r="AK296" s="35" t="str">
        <f t="shared" si="245"/>
        <v/>
      </c>
      <c r="AL296" s="35" t="str">
        <f t="shared" si="246"/>
        <v/>
      </c>
      <c r="AM296" s="35" t="str">
        <f t="shared" si="247"/>
        <v/>
      </c>
      <c r="AN296" s="35" t="str">
        <f t="shared" si="248"/>
        <v/>
      </c>
      <c r="AO296" s="35" t="str">
        <f t="shared" si="207"/>
        <v/>
      </c>
      <c r="AP296" s="35" t="str">
        <f t="shared" si="238"/>
        <v/>
      </c>
      <c r="AQ296" s="35" t="str">
        <f t="shared" si="239"/>
        <v/>
      </c>
      <c r="AR296" s="35" t="str">
        <f t="shared" si="240"/>
        <v/>
      </c>
      <c r="AS296" s="35" t="str">
        <f t="shared" si="208"/>
        <v/>
      </c>
      <c r="AT296" s="35" t="str">
        <f t="shared" si="249"/>
        <v/>
      </c>
      <c r="AU296" s="35" t="str">
        <f t="shared" si="209"/>
        <v/>
      </c>
      <c r="AV296" s="35" t="str">
        <f t="shared" si="210"/>
        <v/>
      </c>
      <c r="AW296" s="35" t="str">
        <f t="shared" si="211"/>
        <v/>
      </c>
      <c r="AZ296" s="35" t="str">
        <f t="shared" si="212"/>
        <v/>
      </c>
      <c r="BA296" s="35" t="str">
        <f t="shared" si="213"/>
        <v/>
      </c>
      <c r="BB296" s="35" t="str">
        <f t="shared" si="214"/>
        <v/>
      </c>
      <c r="BC296" s="35" t="str">
        <f t="shared" si="215"/>
        <v/>
      </c>
      <c r="BD296" s="35" t="str">
        <f t="shared" si="216"/>
        <v/>
      </c>
      <c r="BE296" s="35" t="str">
        <f t="shared" si="217"/>
        <v/>
      </c>
      <c r="BF296" s="35" t="str">
        <f t="shared" si="218"/>
        <v/>
      </c>
      <c r="BG296" s="35" t="str">
        <f t="shared" si="219"/>
        <v/>
      </c>
      <c r="BH296" s="35" t="str">
        <f t="shared" si="220"/>
        <v/>
      </c>
      <c r="BI296" s="35" t="str">
        <f t="shared" si="221"/>
        <v/>
      </c>
      <c r="BJ296" s="35" t="str">
        <f t="shared" si="222"/>
        <v/>
      </c>
      <c r="BK296" s="35" t="str">
        <f t="shared" si="223"/>
        <v/>
      </c>
      <c r="BL296" s="35" t="str">
        <f t="shared" si="224"/>
        <v/>
      </c>
      <c r="BM296" s="35" t="str">
        <f t="shared" si="225"/>
        <v/>
      </c>
      <c r="BP296" s="35" t="str">
        <f t="shared" si="241"/>
        <v/>
      </c>
      <c r="BQ296" s="35" t="str">
        <f t="shared" si="226"/>
        <v/>
      </c>
      <c r="BR296" s="35" t="str">
        <f t="shared" si="227"/>
        <v/>
      </c>
      <c r="BS296" s="35" t="str">
        <f t="shared" si="228"/>
        <v/>
      </c>
      <c r="BT296" s="35" t="str">
        <f t="shared" si="229"/>
        <v/>
      </c>
      <c r="BU296" s="35" t="str">
        <f t="shared" si="242"/>
        <v/>
      </c>
      <c r="BV296" s="35" t="str">
        <f t="shared" si="230"/>
        <v/>
      </c>
      <c r="BW296" s="35" t="str">
        <f t="shared" si="231"/>
        <v/>
      </c>
      <c r="BX296" s="35" t="str">
        <f t="shared" si="232"/>
        <v/>
      </c>
      <c r="BY296" s="35" t="str">
        <f t="shared" si="233"/>
        <v/>
      </c>
      <c r="BZ296" s="35" t="str">
        <f t="shared" si="243"/>
        <v/>
      </c>
      <c r="CA296" s="35" t="str">
        <f t="shared" si="234"/>
        <v/>
      </c>
      <c r="CB296" s="35" t="str">
        <f t="shared" si="235"/>
        <v/>
      </c>
      <c r="CC296" s="35" t="str">
        <f t="shared" si="236"/>
        <v/>
      </c>
    </row>
    <row r="297" spans="1:81" ht="17" outlineLevel="1" x14ac:dyDescent="0.2">
      <c r="A297" s="32"/>
      <c r="B297" s="11"/>
      <c r="C297" s="32"/>
      <c r="D297" s="11"/>
      <c r="E297" s="11"/>
      <c r="F297" s="11"/>
      <c r="G297" s="11"/>
      <c r="H297" s="11"/>
      <c r="I297" s="11"/>
      <c r="J297" s="11"/>
      <c r="K297" s="11"/>
      <c r="L297" s="56"/>
      <c r="M297" s="93" t="s">
        <v>1229</v>
      </c>
      <c r="N297" s="32" t="s">
        <v>1231</v>
      </c>
      <c r="O297" s="11"/>
      <c r="P297" s="11">
        <v>2</v>
      </c>
      <c r="Q297" s="11"/>
      <c r="R297" s="11"/>
      <c r="S297" s="11">
        <v>50</v>
      </c>
      <c r="T297" s="11"/>
      <c r="U297" s="11"/>
      <c r="V297" s="11"/>
      <c r="W297" s="94"/>
      <c r="X297" s="67"/>
      <c r="Y297" s="32"/>
      <c r="Z297" s="11"/>
      <c r="AA297" s="11"/>
      <c r="AB297" s="11"/>
      <c r="AC297" s="11"/>
      <c r="AD297" s="11"/>
      <c r="AE297" s="11"/>
      <c r="AF297" s="11"/>
      <c r="AG297" s="11"/>
      <c r="AH297" s="11"/>
    </row>
    <row r="298" spans="1:81" ht="17" outlineLevel="1" x14ac:dyDescent="0.2">
      <c r="A298" s="32"/>
      <c r="B298" s="11"/>
      <c r="C298" s="32"/>
      <c r="D298" s="11"/>
      <c r="E298" s="11"/>
      <c r="F298" s="11"/>
      <c r="G298" s="11"/>
      <c r="H298" s="11"/>
      <c r="I298" s="11"/>
      <c r="J298" s="11"/>
      <c r="K298" s="11"/>
      <c r="L298" s="56"/>
      <c r="M298" s="93" t="s">
        <v>1232</v>
      </c>
      <c r="N298" s="32" t="s">
        <v>1233</v>
      </c>
      <c r="O298" s="11"/>
      <c r="P298" s="11">
        <v>1</v>
      </c>
      <c r="Q298" s="11"/>
      <c r="R298" s="11"/>
      <c r="S298" s="11"/>
      <c r="T298" s="11"/>
      <c r="U298" s="11">
        <v>20</v>
      </c>
      <c r="V298" s="11"/>
      <c r="W298" s="94">
        <v>30</v>
      </c>
      <c r="X298" s="67"/>
      <c r="Y298" s="32"/>
      <c r="Z298" s="11"/>
      <c r="AA298" s="11"/>
      <c r="AB298" s="11"/>
      <c r="AC298" s="11"/>
      <c r="AD298" s="11"/>
      <c r="AE298" s="11"/>
      <c r="AF298" s="11"/>
      <c r="AG298" s="11"/>
      <c r="AH298" s="11"/>
      <c r="AJ298" s="35" t="str">
        <f t="shared" si="244"/>
        <v/>
      </c>
      <c r="AK298" s="35" t="str">
        <f t="shared" si="245"/>
        <v/>
      </c>
      <c r="AL298" s="35" t="str">
        <f t="shared" si="246"/>
        <v/>
      </c>
      <c r="AM298" s="35" t="str">
        <f t="shared" si="247"/>
        <v/>
      </c>
      <c r="AN298" s="35" t="str">
        <f t="shared" si="248"/>
        <v/>
      </c>
      <c r="AO298" s="35" t="str">
        <f t="shared" si="207"/>
        <v/>
      </c>
      <c r="AP298" s="35" t="str">
        <f t="shared" si="238"/>
        <v/>
      </c>
      <c r="AQ298" s="35" t="str">
        <f t="shared" si="239"/>
        <v/>
      </c>
      <c r="AR298" s="35" t="str">
        <f t="shared" si="240"/>
        <v/>
      </c>
      <c r="AS298" s="35" t="str">
        <f t="shared" si="208"/>
        <v/>
      </c>
      <c r="AT298" s="35" t="str">
        <f t="shared" si="249"/>
        <v/>
      </c>
      <c r="AU298" s="35" t="str">
        <f t="shared" si="209"/>
        <v/>
      </c>
      <c r="AV298" s="35" t="str">
        <f t="shared" si="210"/>
        <v/>
      </c>
      <c r="AW298" s="35" t="str">
        <f t="shared" si="211"/>
        <v/>
      </c>
      <c r="AZ298" s="35" t="str">
        <f t="shared" si="212"/>
        <v/>
      </c>
      <c r="BA298" s="35" t="str">
        <f t="shared" si="213"/>
        <v/>
      </c>
      <c r="BB298" s="35" t="str">
        <f t="shared" si="214"/>
        <v/>
      </c>
      <c r="BC298" s="35" t="str">
        <f t="shared" si="215"/>
        <v/>
      </c>
      <c r="BD298" s="35" t="str">
        <f t="shared" si="216"/>
        <v/>
      </c>
      <c r="BE298" s="35" t="str">
        <f t="shared" si="217"/>
        <v/>
      </c>
      <c r="BF298" s="35" t="str">
        <f t="shared" si="218"/>
        <v/>
      </c>
      <c r="BG298" s="35" t="str">
        <f t="shared" si="219"/>
        <v/>
      </c>
      <c r="BH298" s="35" t="str">
        <f t="shared" si="220"/>
        <v/>
      </c>
      <c r="BI298" s="35" t="str">
        <f t="shared" si="221"/>
        <v/>
      </c>
      <c r="BJ298" s="35" t="str">
        <f t="shared" si="222"/>
        <v/>
      </c>
      <c r="BK298" s="35" t="str">
        <f t="shared" si="223"/>
        <v/>
      </c>
      <c r="BL298" s="35" t="str">
        <f t="shared" si="224"/>
        <v/>
      </c>
      <c r="BM298" s="35" t="str">
        <f t="shared" si="225"/>
        <v/>
      </c>
      <c r="BP298" s="35" t="str">
        <f t="shared" si="241"/>
        <v/>
      </c>
      <c r="BQ298" s="35" t="str">
        <f t="shared" si="226"/>
        <v/>
      </c>
      <c r="BR298" s="35" t="str">
        <f t="shared" si="227"/>
        <v/>
      </c>
      <c r="BS298" s="35" t="str">
        <f t="shared" si="228"/>
        <v/>
      </c>
      <c r="BT298" s="35" t="str">
        <f t="shared" si="229"/>
        <v/>
      </c>
      <c r="BU298" s="35" t="str">
        <f t="shared" si="242"/>
        <v/>
      </c>
      <c r="BV298" s="35" t="str">
        <f t="shared" si="230"/>
        <v/>
      </c>
      <c r="BW298" s="35" t="str">
        <f t="shared" si="231"/>
        <v/>
      </c>
      <c r="BX298" s="35" t="str">
        <f t="shared" si="232"/>
        <v/>
      </c>
      <c r="BY298" s="35" t="str">
        <f t="shared" si="233"/>
        <v/>
      </c>
      <c r="BZ298" s="35" t="str">
        <f t="shared" si="243"/>
        <v/>
      </c>
      <c r="CA298" s="35" t="str">
        <f t="shared" si="234"/>
        <v/>
      </c>
      <c r="CB298" s="35" t="str">
        <f t="shared" si="235"/>
        <v/>
      </c>
      <c r="CC298" s="35" t="str">
        <f t="shared" si="236"/>
        <v/>
      </c>
    </row>
    <row r="299" spans="1:81" s="155" customFormat="1" ht="18" x14ac:dyDescent="0.2">
      <c r="A299" s="150" t="s">
        <v>172</v>
      </c>
      <c r="B299" s="150" t="s">
        <v>341</v>
      </c>
      <c r="C299" s="150" t="s">
        <v>9</v>
      </c>
      <c r="D299" s="150"/>
      <c r="E299" s="150"/>
      <c r="F299" s="150"/>
      <c r="G299" s="150"/>
      <c r="H299" s="150"/>
      <c r="I299" s="150"/>
      <c r="J299" s="150"/>
      <c r="K299" s="150"/>
      <c r="L299" s="151"/>
      <c r="M299" s="152" t="s">
        <v>329</v>
      </c>
      <c r="N299" s="231" t="s">
        <v>45</v>
      </c>
      <c r="O299" s="150"/>
      <c r="P299" s="150"/>
      <c r="Q299" s="150"/>
      <c r="R299" s="150"/>
      <c r="S299" s="150"/>
      <c r="T299" s="150"/>
      <c r="U299" s="150"/>
      <c r="V299" s="150"/>
      <c r="W299" s="153"/>
      <c r="X299" s="154" t="s">
        <v>300</v>
      </c>
      <c r="Y299" s="150" t="s">
        <v>7</v>
      </c>
      <c r="Z299" s="150"/>
      <c r="AA299" s="150"/>
      <c r="AB299" s="150"/>
      <c r="AC299" s="150"/>
      <c r="AD299" s="150"/>
      <c r="AE299" s="150"/>
      <c r="AF299" s="150"/>
      <c r="AG299" s="150"/>
      <c r="AH299" s="150"/>
      <c r="AJ299" s="35" t="str">
        <f t="shared" si="244"/>
        <v/>
      </c>
      <c r="AK299" s="35" t="str">
        <f t="shared" si="245"/>
        <v/>
      </c>
      <c r="AL299" s="35" t="str">
        <f t="shared" si="246"/>
        <v/>
      </c>
      <c r="AM299" s="35" t="str">
        <f t="shared" si="247"/>
        <v/>
      </c>
      <c r="AN299" s="35" t="str">
        <f t="shared" si="248"/>
        <v/>
      </c>
      <c r="AO299" s="35" t="str">
        <f t="shared" si="207"/>
        <v/>
      </c>
      <c r="AP299" s="35" t="str">
        <f t="shared" si="238"/>
        <v/>
      </c>
      <c r="AQ299" s="35" t="str">
        <f t="shared" si="239"/>
        <v/>
      </c>
      <c r="AR299" s="35" t="str">
        <f t="shared" si="240"/>
        <v/>
      </c>
      <c r="AS299" s="35" t="str">
        <f t="shared" si="208"/>
        <v/>
      </c>
      <c r="AT299" s="35" t="str">
        <f t="shared" si="249"/>
        <v/>
      </c>
      <c r="AU299" s="35" t="str">
        <f t="shared" si="209"/>
        <v/>
      </c>
      <c r="AV299" s="35" t="str">
        <f t="shared" si="210"/>
        <v/>
      </c>
      <c r="AW299" s="35" t="str">
        <f t="shared" si="211"/>
        <v/>
      </c>
      <c r="AX299" s="35"/>
      <c r="AY299" s="35"/>
      <c r="AZ299" s="35" t="str">
        <f t="shared" si="212"/>
        <v/>
      </c>
      <c r="BA299" s="35" t="str">
        <f t="shared" si="213"/>
        <v/>
      </c>
      <c r="BB299" s="35" t="str">
        <f t="shared" si="214"/>
        <v/>
      </c>
      <c r="BC299" s="35" t="str">
        <f t="shared" si="215"/>
        <v/>
      </c>
      <c r="BD299" s="35" t="str">
        <f t="shared" si="216"/>
        <v/>
      </c>
      <c r="BE299" s="35" t="str">
        <f t="shared" si="217"/>
        <v/>
      </c>
      <c r="BF299" s="35" t="str">
        <f t="shared" si="218"/>
        <v/>
      </c>
      <c r="BG299" s="35" t="str">
        <f t="shared" si="219"/>
        <v/>
      </c>
      <c r="BH299" s="35" t="str">
        <f t="shared" si="220"/>
        <v/>
      </c>
      <c r="BI299" s="35" t="str">
        <f t="shared" si="221"/>
        <v/>
      </c>
      <c r="BJ299" s="35" t="str">
        <f t="shared" si="222"/>
        <v/>
      </c>
      <c r="BK299" s="35" t="str">
        <f t="shared" si="223"/>
        <v/>
      </c>
      <c r="BL299" s="35" t="str">
        <f t="shared" si="224"/>
        <v/>
      </c>
      <c r="BM299" s="35" t="str">
        <f t="shared" si="225"/>
        <v/>
      </c>
      <c r="BN299" s="35"/>
      <c r="BO299" s="35"/>
      <c r="BP299" s="35" t="str">
        <f t="shared" si="241"/>
        <v/>
      </c>
      <c r="BQ299" s="35" t="str">
        <f t="shared" si="226"/>
        <v/>
      </c>
      <c r="BR299" s="35" t="str">
        <f t="shared" si="227"/>
        <v/>
      </c>
      <c r="BS299" s="35" t="str">
        <f t="shared" si="228"/>
        <v/>
      </c>
      <c r="BT299" s="35" t="str">
        <f t="shared" si="229"/>
        <v/>
      </c>
      <c r="BU299" s="35" t="str">
        <f t="shared" si="242"/>
        <v/>
      </c>
      <c r="BV299" s="35" t="str">
        <f t="shared" si="230"/>
        <v/>
      </c>
      <c r="BW299" s="35" t="str">
        <f t="shared" si="231"/>
        <v/>
      </c>
      <c r="BX299" s="35" t="str">
        <f t="shared" si="232"/>
        <v/>
      </c>
      <c r="BY299" s="35" t="str">
        <f t="shared" si="233"/>
        <v/>
      </c>
      <c r="BZ299" s="35" t="str">
        <f t="shared" si="243"/>
        <v/>
      </c>
      <c r="CA299" s="35" t="str">
        <f t="shared" si="234"/>
        <v/>
      </c>
      <c r="CB299" s="35" t="str">
        <f t="shared" si="235"/>
        <v/>
      </c>
      <c r="CC299" s="35" t="str">
        <f t="shared" si="236"/>
        <v/>
      </c>
    </row>
    <row r="300" spans="1:81" ht="17" outlineLevel="1" x14ac:dyDescent="0.2">
      <c r="A300" s="32"/>
      <c r="B300" s="11"/>
      <c r="C300" s="32" t="s">
        <v>92</v>
      </c>
      <c r="D300" s="11">
        <v>1</v>
      </c>
      <c r="E300" s="11"/>
      <c r="F300" s="11"/>
      <c r="G300" s="11"/>
      <c r="H300" s="11"/>
      <c r="I300" s="11"/>
      <c r="J300" s="11"/>
      <c r="K300" s="11"/>
      <c r="L300" s="56" t="s">
        <v>39</v>
      </c>
      <c r="M300" s="93"/>
      <c r="N300" s="33" t="s">
        <v>45</v>
      </c>
      <c r="O300" s="11"/>
      <c r="P300" s="11"/>
      <c r="Q300" s="11"/>
      <c r="R300" s="11" t="s">
        <v>481</v>
      </c>
      <c r="S300" s="11"/>
      <c r="T300" s="11"/>
      <c r="U300" s="11">
        <v>1000</v>
      </c>
      <c r="V300" s="11"/>
      <c r="W300" s="94"/>
      <c r="X300" s="67"/>
      <c r="Y300" s="32"/>
      <c r="Z300" s="11"/>
      <c r="AA300" s="11"/>
      <c r="AB300" s="11"/>
      <c r="AC300" s="11"/>
      <c r="AD300" s="11"/>
      <c r="AE300" s="11"/>
      <c r="AF300" s="11"/>
      <c r="AG300" s="11"/>
      <c r="AH300" s="11"/>
      <c r="AJ300" s="35" t="str">
        <f t="shared" si="244"/>
        <v/>
      </c>
      <c r="AK300" s="35" t="str">
        <f t="shared" si="245"/>
        <v/>
      </c>
      <c r="AL300" s="35" t="str">
        <f t="shared" si="246"/>
        <v/>
      </c>
      <c r="AM300" s="35" t="str">
        <f t="shared" si="247"/>
        <v/>
      </c>
      <c r="AN300" s="35" t="str">
        <f t="shared" si="248"/>
        <v/>
      </c>
      <c r="AO300" s="35" t="str">
        <f t="shared" si="207"/>
        <v/>
      </c>
      <c r="AP300" s="35" t="str">
        <f t="shared" si="238"/>
        <v/>
      </c>
      <c r="AQ300" s="35" t="str">
        <f t="shared" si="239"/>
        <v/>
      </c>
      <c r="AR300" s="35" t="str">
        <f t="shared" si="240"/>
        <v/>
      </c>
      <c r="AS300" s="35" t="str">
        <f t="shared" si="208"/>
        <v/>
      </c>
      <c r="AT300" s="35" t="str">
        <f t="shared" si="249"/>
        <v/>
      </c>
      <c r="AU300" s="35" t="str">
        <f t="shared" si="209"/>
        <v/>
      </c>
      <c r="AV300" s="35" t="str">
        <f t="shared" si="210"/>
        <v/>
      </c>
      <c r="AW300" s="35" t="str">
        <f t="shared" si="211"/>
        <v/>
      </c>
      <c r="AZ300" s="35" t="str">
        <f t="shared" si="212"/>
        <v/>
      </c>
      <c r="BA300" s="35">
        <f>IF(RIGHT(R300,2)="A3",VALUE(LEFT(R300,1)),"")</f>
        <v>4</v>
      </c>
      <c r="BB300" s="35" t="str">
        <f t="shared" si="214"/>
        <v/>
      </c>
      <c r="BC300" s="35" t="str">
        <f t="shared" si="215"/>
        <v/>
      </c>
      <c r="BD300" s="35" t="str">
        <f t="shared" si="216"/>
        <v/>
      </c>
      <c r="BE300" s="35" t="str">
        <f t="shared" si="217"/>
        <v/>
      </c>
      <c r="BF300" s="35" t="str">
        <f t="shared" si="218"/>
        <v/>
      </c>
      <c r="BG300" s="35" t="str">
        <f t="shared" si="219"/>
        <v/>
      </c>
      <c r="BH300" s="35" t="str">
        <f t="shared" si="220"/>
        <v/>
      </c>
      <c r="BI300" s="35" t="str">
        <f t="shared" si="221"/>
        <v/>
      </c>
      <c r="BJ300" s="35" t="str">
        <f t="shared" si="222"/>
        <v/>
      </c>
      <c r="BK300" s="35" t="str">
        <f t="shared" si="223"/>
        <v/>
      </c>
      <c r="BL300" s="35" t="str">
        <f t="shared" si="224"/>
        <v/>
      </c>
      <c r="BM300" s="35" t="str">
        <f t="shared" si="225"/>
        <v/>
      </c>
      <c r="BP300" s="35" t="str">
        <f t="shared" si="241"/>
        <v/>
      </c>
      <c r="BQ300" s="35" t="str">
        <f t="shared" si="226"/>
        <v/>
      </c>
      <c r="BR300" s="35" t="str">
        <f t="shared" si="227"/>
        <v/>
      </c>
      <c r="BS300" s="35" t="str">
        <f t="shared" si="228"/>
        <v/>
      </c>
      <c r="BT300" s="35" t="str">
        <f t="shared" si="229"/>
        <v/>
      </c>
      <c r="BU300" s="35" t="str">
        <f t="shared" si="242"/>
        <v/>
      </c>
      <c r="BV300" s="35" t="str">
        <f t="shared" si="230"/>
        <v/>
      </c>
      <c r="BW300" s="35" t="str">
        <f t="shared" si="231"/>
        <v/>
      </c>
      <c r="BX300" s="35" t="str">
        <f t="shared" si="232"/>
        <v/>
      </c>
      <c r="BY300" s="35" t="str">
        <f t="shared" si="233"/>
        <v/>
      </c>
      <c r="BZ300" s="35" t="str">
        <f t="shared" si="243"/>
        <v/>
      </c>
      <c r="CA300" s="35" t="str">
        <f t="shared" si="234"/>
        <v/>
      </c>
      <c r="CB300" s="35" t="str">
        <f t="shared" si="235"/>
        <v/>
      </c>
      <c r="CC300" s="35" t="str">
        <f t="shared" si="236"/>
        <v/>
      </c>
    </row>
    <row r="301" spans="1:81" ht="17" outlineLevel="1" x14ac:dyDescent="0.2">
      <c r="A301" s="32"/>
      <c r="B301" s="11"/>
      <c r="C301" s="45" t="s">
        <v>56</v>
      </c>
      <c r="D301" s="11">
        <v>1</v>
      </c>
      <c r="E301" s="11"/>
      <c r="F301" s="11"/>
      <c r="G301" s="11"/>
      <c r="H301" s="11"/>
      <c r="I301" s="11"/>
      <c r="J301" s="11"/>
      <c r="K301" s="11"/>
      <c r="L301" s="56">
        <v>100</v>
      </c>
      <c r="M301" s="93"/>
      <c r="N301" s="32"/>
      <c r="O301" s="11"/>
      <c r="P301" s="11"/>
      <c r="Q301" s="11"/>
      <c r="R301" s="11"/>
      <c r="S301" s="11"/>
      <c r="T301" s="11"/>
      <c r="U301" s="11"/>
      <c r="V301" s="11"/>
      <c r="W301" s="94"/>
      <c r="X301" s="67"/>
      <c r="Y301" s="32" t="s">
        <v>181</v>
      </c>
      <c r="Z301" s="11">
        <v>1</v>
      </c>
      <c r="AA301" s="11"/>
      <c r="AB301" s="11" t="s">
        <v>52</v>
      </c>
      <c r="AC301" s="11" t="s">
        <v>40</v>
      </c>
      <c r="AD301" s="11"/>
      <c r="AE301" s="11"/>
      <c r="AF301" s="11"/>
      <c r="AG301" s="11"/>
      <c r="AH301" s="11"/>
      <c r="AJ301" s="35" t="str">
        <f t="shared" si="244"/>
        <v/>
      </c>
      <c r="AK301" s="35" t="str">
        <f t="shared" si="245"/>
        <v/>
      </c>
      <c r="AL301" s="35" t="str">
        <f t="shared" si="246"/>
        <v/>
      </c>
      <c r="AM301" s="35" t="str">
        <f t="shared" si="247"/>
        <v/>
      </c>
      <c r="AN301" s="35" t="str">
        <f t="shared" si="248"/>
        <v/>
      </c>
      <c r="AO301" s="35" t="str">
        <f t="shared" si="207"/>
        <v/>
      </c>
      <c r="AP301" s="35" t="str">
        <f t="shared" si="238"/>
        <v/>
      </c>
      <c r="AQ301" s="35" t="str">
        <f t="shared" si="239"/>
        <v/>
      </c>
      <c r="AR301" s="35" t="str">
        <f t="shared" si="240"/>
        <v/>
      </c>
      <c r="AS301" s="35" t="str">
        <f t="shared" si="208"/>
        <v/>
      </c>
      <c r="AT301" s="35" t="str">
        <f t="shared" si="249"/>
        <v/>
      </c>
      <c r="AU301" s="35" t="str">
        <f t="shared" si="209"/>
        <v/>
      </c>
      <c r="AV301" s="35" t="str">
        <f t="shared" si="210"/>
        <v/>
      </c>
      <c r="AW301" s="35" t="str">
        <f t="shared" si="211"/>
        <v/>
      </c>
      <c r="AZ301" s="35" t="str">
        <f t="shared" si="212"/>
        <v/>
      </c>
      <c r="BA301" s="35" t="str">
        <f t="shared" si="213"/>
        <v/>
      </c>
      <c r="BB301" s="35" t="str">
        <f t="shared" si="214"/>
        <v/>
      </c>
      <c r="BC301" s="35" t="str">
        <f t="shared" si="215"/>
        <v/>
      </c>
      <c r="BD301" s="35" t="str">
        <f t="shared" si="216"/>
        <v/>
      </c>
      <c r="BE301" s="35" t="str">
        <f t="shared" si="217"/>
        <v/>
      </c>
      <c r="BF301" s="35" t="str">
        <f t="shared" si="218"/>
        <v/>
      </c>
      <c r="BG301" s="35" t="str">
        <f t="shared" si="219"/>
        <v/>
      </c>
      <c r="BH301" s="35" t="str">
        <f t="shared" si="220"/>
        <v/>
      </c>
      <c r="BI301" s="35" t="str">
        <f t="shared" si="221"/>
        <v/>
      </c>
      <c r="BJ301" s="35" t="str">
        <f t="shared" si="222"/>
        <v/>
      </c>
      <c r="BK301" s="35" t="str">
        <f t="shared" si="223"/>
        <v/>
      </c>
      <c r="BL301" s="35" t="str">
        <f t="shared" si="224"/>
        <v/>
      </c>
      <c r="BM301" s="35" t="str">
        <f t="shared" si="225"/>
        <v/>
      </c>
      <c r="BP301" s="35" t="str">
        <f t="shared" si="241"/>
        <v/>
      </c>
      <c r="BQ301" s="35" t="str">
        <f t="shared" si="226"/>
        <v/>
      </c>
      <c r="BR301" s="35" t="str">
        <f t="shared" si="227"/>
        <v/>
      </c>
      <c r="BS301" s="35" t="str">
        <f t="shared" si="228"/>
        <v/>
      </c>
      <c r="BT301" s="35" t="str">
        <f t="shared" si="229"/>
        <v/>
      </c>
      <c r="BU301" s="35">
        <f t="shared" si="242"/>
        <v>40</v>
      </c>
      <c r="BV301" s="35">
        <f t="shared" si="230"/>
        <v>60</v>
      </c>
      <c r="BW301" s="35" t="str">
        <f t="shared" si="231"/>
        <v/>
      </c>
      <c r="BX301" s="35" t="str">
        <f t="shared" si="232"/>
        <v/>
      </c>
      <c r="BY301" s="35" t="str">
        <f t="shared" si="233"/>
        <v/>
      </c>
      <c r="BZ301" s="35" t="str">
        <f t="shared" si="243"/>
        <v/>
      </c>
      <c r="CA301" s="35" t="str">
        <f t="shared" si="234"/>
        <v/>
      </c>
      <c r="CB301" s="35" t="str">
        <f t="shared" si="235"/>
        <v/>
      </c>
      <c r="CC301" s="35" t="str">
        <f t="shared" si="236"/>
        <v/>
      </c>
    </row>
    <row r="302" spans="1:81" ht="34" outlineLevel="1" x14ac:dyDescent="0.2">
      <c r="A302" s="32"/>
      <c r="B302" s="11"/>
      <c r="C302" s="32" t="s">
        <v>93</v>
      </c>
      <c r="D302" s="11"/>
      <c r="E302" s="11">
        <v>30</v>
      </c>
      <c r="F302" s="11"/>
      <c r="G302" s="11"/>
      <c r="H302" s="11"/>
      <c r="I302" s="11"/>
      <c r="J302" s="11"/>
      <c r="K302" s="11"/>
      <c r="L302" s="56"/>
      <c r="M302" s="93"/>
      <c r="N302" s="32" t="s">
        <v>1210</v>
      </c>
      <c r="O302" s="11"/>
      <c r="P302" s="11"/>
      <c r="Q302" s="11"/>
      <c r="R302" s="11"/>
      <c r="S302" s="11"/>
      <c r="T302" s="11"/>
      <c r="U302" s="11"/>
      <c r="V302" s="11"/>
      <c r="W302" s="94"/>
      <c r="X302" s="67"/>
      <c r="Y302" s="32"/>
      <c r="Z302" s="11"/>
      <c r="AA302" s="11"/>
      <c r="AB302" s="11"/>
      <c r="AC302" s="11"/>
      <c r="AD302" s="11"/>
      <c r="AE302" s="11"/>
      <c r="AF302" s="11"/>
      <c r="AG302" s="11"/>
      <c r="AH302" s="11"/>
      <c r="AJ302" s="35" t="str">
        <f t="shared" si="244"/>
        <v/>
      </c>
      <c r="AK302" s="35" t="str">
        <f t="shared" si="245"/>
        <v/>
      </c>
      <c r="AL302" s="35" t="str">
        <f t="shared" si="246"/>
        <v/>
      </c>
      <c r="AM302" s="35" t="str">
        <f t="shared" si="247"/>
        <v/>
      </c>
      <c r="AN302" s="35" t="str">
        <f t="shared" si="248"/>
        <v/>
      </c>
      <c r="AO302" s="35" t="str">
        <f t="shared" si="207"/>
        <v/>
      </c>
      <c r="AP302" s="35" t="str">
        <f t="shared" si="238"/>
        <v/>
      </c>
      <c r="AQ302" s="35" t="str">
        <f t="shared" si="239"/>
        <v/>
      </c>
      <c r="AR302" s="35" t="str">
        <f t="shared" si="240"/>
        <v/>
      </c>
      <c r="AS302" s="35" t="str">
        <f t="shared" si="208"/>
        <v/>
      </c>
      <c r="AT302" s="35" t="str">
        <f t="shared" si="249"/>
        <v/>
      </c>
      <c r="AU302" s="35" t="str">
        <f t="shared" si="209"/>
        <v/>
      </c>
      <c r="AV302" s="35" t="str">
        <f t="shared" si="210"/>
        <v/>
      </c>
      <c r="AW302" s="35" t="str">
        <f t="shared" si="211"/>
        <v/>
      </c>
      <c r="AZ302" s="35" t="str">
        <f t="shared" si="212"/>
        <v/>
      </c>
      <c r="BA302" s="35" t="str">
        <f t="shared" si="213"/>
        <v/>
      </c>
      <c r="BB302" s="35" t="str">
        <f t="shared" si="214"/>
        <v/>
      </c>
      <c r="BC302" s="35" t="str">
        <f t="shared" si="215"/>
        <v/>
      </c>
      <c r="BD302" s="35" t="str">
        <f t="shared" si="216"/>
        <v/>
      </c>
      <c r="BE302" s="35" t="str">
        <f t="shared" si="217"/>
        <v/>
      </c>
      <c r="BF302" s="35" t="str">
        <f t="shared" si="218"/>
        <v/>
      </c>
      <c r="BG302" s="35" t="str">
        <f t="shared" si="219"/>
        <v/>
      </c>
      <c r="BH302" s="35" t="str">
        <f t="shared" si="220"/>
        <v/>
      </c>
      <c r="BI302" s="35" t="str">
        <f t="shared" si="221"/>
        <v/>
      </c>
      <c r="BJ302" s="35" t="str">
        <f t="shared" si="222"/>
        <v/>
      </c>
      <c r="BK302" s="35" t="str">
        <f t="shared" si="223"/>
        <v/>
      </c>
      <c r="BL302" s="35" t="str">
        <f t="shared" si="224"/>
        <v/>
      </c>
      <c r="BM302" s="35" t="str">
        <f t="shared" si="225"/>
        <v/>
      </c>
      <c r="BP302" s="35" t="str">
        <f t="shared" si="241"/>
        <v/>
      </c>
      <c r="BQ302" s="35" t="str">
        <f t="shared" si="226"/>
        <v/>
      </c>
      <c r="BR302" s="35" t="str">
        <f t="shared" si="227"/>
        <v/>
      </c>
      <c r="BS302" s="35" t="str">
        <f t="shared" si="228"/>
        <v/>
      </c>
      <c r="BT302" s="35" t="str">
        <f t="shared" si="229"/>
        <v/>
      </c>
      <c r="BU302" s="35" t="str">
        <f t="shared" si="242"/>
        <v/>
      </c>
      <c r="BV302" s="35" t="str">
        <f t="shared" si="230"/>
        <v/>
      </c>
      <c r="BW302" s="35" t="str">
        <f t="shared" si="231"/>
        <v/>
      </c>
      <c r="BX302" s="35" t="str">
        <f t="shared" si="232"/>
        <v/>
      </c>
      <c r="BY302" s="35" t="str">
        <f t="shared" si="233"/>
        <v/>
      </c>
      <c r="BZ302" s="35" t="str">
        <f t="shared" si="243"/>
        <v/>
      </c>
      <c r="CA302" s="35" t="str">
        <f t="shared" si="234"/>
        <v/>
      </c>
      <c r="CB302" s="35" t="str">
        <f t="shared" si="235"/>
        <v/>
      </c>
      <c r="CC302" s="35" t="str">
        <f t="shared" si="236"/>
        <v/>
      </c>
    </row>
    <row r="303" spans="1:81" ht="18" outlineLevel="1" thickBot="1" x14ac:dyDescent="0.25">
      <c r="A303" s="34"/>
      <c r="B303" s="12"/>
      <c r="C303" s="34"/>
      <c r="D303" s="12"/>
      <c r="E303" s="12"/>
      <c r="F303" s="12"/>
      <c r="G303" s="12"/>
      <c r="H303" s="12"/>
      <c r="I303" s="12"/>
      <c r="J303" s="12"/>
      <c r="K303" s="12"/>
      <c r="L303" s="57"/>
      <c r="M303" s="95"/>
      <c r="N303" s="34" t="s">
        <v>1211</v>
      </c>
      <c r="O303" s="12"/>
      <c r="P303" s="12"/>
      <c r="Q303" s="12"/>
      <c r="R303" s="12"/>
      <c r="S303" s="12"/>
      <c r="T303" s="12"/>
      <c r="U303" s="12"/>
      <c r="V303" s="12"/>
      <c r="W303" s="96"/>
      <c r="X303" s="68"/>
      <c r="Y303" s="34"/>
      <c r="Z303" s="12"/>
      <c r="AA303" s="12"/>
      <c r="AB303" s="12"/>
      <c r="AC303" s="12"/>
      <c r="AD303" s="12"/>
      <c r="AE303" s="12"/>
      <c r="AF303" s="12"/>
      <c r="AG303" s="12"/>
      <c r="AH303" s="12"/>
      <c r="AJ303" s="35" t="str">
        <f t="shared" si="244"/>
        <v/>
      </c>
      <c r="AK303" s="35" t="str">
        <f t="shared" si="245"/>
        <v/>
      </c>
      <c r="AL303" s="35" t="str">
        <f t="shared" si="246"/>
        <v/>
      </c>
      <c r="AM303" s="35" t="str">
        <f t="shared" si="247"/>
        <v/>
      </c>
      <c r="AN303" s="35" t="str">
        <f t="shared" si="248"/>
        <v/>
      </c>
      <c r="AO303" s="35" t="str">
        <f t="shared" ref="AO303:AO345" si="250">IF(RIGHT(F303,2)="A4",VALUE(LEFT(F303,2)),"")</f>
        <v/>
      </c>
      <c r="AP303" s="35" t="str">
        <f t="shared" si="238"/>
        <v/>
      </c>
      <c r="AQ303" s="35" t="str">
        <f t="shared" si="239"/>
        <v/>
      </c>
      <c r="AR303" s="35" t="str">
        <f t="shared" si="240"/>
        <v/>
      </c>
      <c r="AS303" s="35" t="str">
        <f t="shared" si="208"/>
        <v/>
      </c>
      <c r="AT303" s="35" t="str">
        <f t="shared" si="249"/>
        <v/>
      </c>
      <c r="AU303" s="35" t="str">
        <f t="shared" si="209"/>
        <v/>
      </c>
      <c r="AV303" s="35" t="str">
        <f t="shared" si="210"/>
        <v/>
      </c>
      <c r="AW303" s="35" t="str">
        <f t="shared" si="211"/>
        <v/>
      </c>
      <c r="AZ303" s="35" t="str">
        <f t="shared" si="212"/>
        <v/>
      </c>
      <c r="BA303" s="35" t="str">
        <f t="shared" si="213"/>
        <v/>
      </c>
      <c r="BB303" s="35" t="str">
        <f t="shared" si="214"/>
        <v/>
      </c>
      <c r="BC303" s="35" t="str">
        <f t="shared" si="215"/>
        <v/>
      </c>
      <c r="BD303" s="35" t="str">
        <f t="shared" si="216"/>
        <v/>
      </c>
      <c r="BE303" s="35" t="str">
        <f t="shared" si="217"/>
        <v/>
      </c>
      <c r="BF303" s="35" t="str">
        <f t="shared" si="218"/>
        <v/>
      </c>
      <c r="BG303" s="35" t="str">
        <f t="shared" si="219"/>
        <v/>
      </c>
      <c r="BH303" s="35" t="str">
        <f t="shared" si="220"/>
        <v/>
      </c>
      <c r="BI303" s="35" t="str">
        <f t="shared" si="221"/>
        <v/>
      </c>
      <c r="BJ303" s="35" t="str">
        <f t="shared" si="222"/>
        <v/>
      </c>
      <c r="BK303" s="35" t="str">
        <f t="shared" si="223"/>
        <v/>
      </c>
      <c r="BL303" s="35" t="str">
        <f t="shared" si="224"/>
        <v/>
      </c>
      <c r="BM303" s="35" t="str">
        <f t="shared" si="225"/>
        <v/>
      </c>
      <c r="BP303" s="35" t="str">
        <f t="shared" si="241"/>
        <v/>
      </c>
      <c r="BQ303" s="35" t="str">
        <f t="shared" si="226"/>
        <v/>
      </c>
      <c r="BR303" s="35" t="str">
        <f t="shared" si="227"/>
        <v/>
      </c>
      <c r="BS303" s="35" t="str">
        <f t="shared" si="228"/>
        <v/>
      </c>
      <c r="BT303" s="35" t="str">
        <f t="shared" si="229"/>
        <v/>
      </c>
      <c r="BU303" s="35" t="str">
        <f t="shared" si="242"/>
        <v/>
      </c>
      <c r="BV303" s="35" t="str">
        <f t="shared" si="230"/>
        <v/>
      </c>
      <c r="BW303" s="35" t="str">
        <f t="shared" si="231"/>
        <v/>
      </c>
      <c r="BX303" s="35" t="str">
        <f t="shared" si="232"/>
        <v/>
      </c>
      <c r="BY303" s="35" t="str">
        <f t="shared" si="233"/>
        <v/>
      </c>
      <c r="BZ303" s="35" t="str">
        <f t="shared" si="243"/>
        <v/>
      </c>
      <c r="CA303" s="35" t="str">
        <f t="shared" si="234"/>
        <v/>
      </c>
      <c r="CB303" s="35" t="str">
        <f t="shared" si="235"/>
        <v/>
      </c>
      <c r="CC303" s="35" t="str">
        <f t="shared" si="236"/>
        <v/>
      </c>
    </row>
    <row r="304" spans="1:81" s="155" customFormat="1" ht="18" x14ac:dyDescent="0.2">
      <c r="A304" s="156" t="s">
        <v>173</v>
      </c>
      <c r="B304" s="156" t="s">
        <v>342</v>
      </c>
      <c r="C304" s="156" t="s">
        <v>10</v>
      </c>
      <c r="D304" s="156"/>
      <c r="E304" s="156"/>
      <c r="F304" s="156"/>
      <c r="G304" s="156"/>
      <c r="H304" s="156"/>
      <c r="I304" s="156"/>
      <c r="J304" s="156"/>
      <c r="K304" s="156"/>
      <c r="L304" s="157"/>
      <c r="M304" s="158" t="s">
        <v>330</v>
      </c>
      <c r="N304" s="156" t="s">
        <v>362</v>
      </c>
      <c r="O304" s="156"/>
      <c r="P304" s="156"/>
      <c r="Q304" s="156"/>
      <c r="R304" s="156"/>
      <c r="S304" s="156"/>
      <c r="T304" s="156"/>
      <c r="U304" s="156"/>
      <c r="V304" s="156"/>
      <c r="W304" s="159"/>
      <c r="X304" s="160" t="s">
        <v>301</v>
      </c>
      <c r="Y304" s="156" t="s">
        <v>361</v>
      </c>
      <c r="Z304" s="156"/>
      <c r="AA304" s="156"/>
      <c r="AB304" s="156"/>
      <c r="AC304" s="156"/>
      <c r="AD304" s="156"/>
      <c r="AE304" s="156"/>
      <c r="AF304" s="156"/>
      <c r="AG304" s="156"/>
      <c r="AH304" s="156"/>
      <c r="AJ304" s="35" t="str">
        <f t="shared" si="244"/>
        <v/>
      </c>
      <c r="AK304" s="35" t="str">
        <f t="shared" si="245"/>
        <v/>
      </c>
      <c r="AL304" s="35" t="str">
        <f t="shared" si="246"/>
        <v/>
      </c>
      <c r="AM304" s="35" t="str">
        <f t="shared" si="247"/>
        <v/>
      </c>
      <c r="AN304" s="35" t="str">
        <f t="shared" si="248"/>
        <v/>
      </c>
      <c r="AO304" s="35" t="str">
        <f t="shared" si="250"/>
        <v/>
      </c>
      <c r="AP304" s="35" t="str">
        <f t="shared" si="238"/>
        <v/>
      </c>
      <c r="AQ304" s="35" t="str">
        <f t="shared" si="239"/>
        <v/>
      </c>
      <c r="AR304" s="35" t="str">
        <f t="shared" si="240"/>
        <v/>
      </c>
      <c r="AS304" s="35" t="str">
        <f t="shared" si="208"/>
        <v/>
      </c>
      <c r="AT304" s="35" t="str">
        <f t="shared" si="249"/>
        <v/>
      </c>
      <c r="AU304" s="35" t="str">
        <f t="shared" si="209"/>
        <v/>
      </c>
      <c r="AV304" s="35" t="str">
        <f t="shared" si="210"/>
        <v/>
      </c>
      <c r="AW304" s="35" t="str">
        <f t="shared" si="211"/>
        <v/>
      </c>
      <c r="AX304" s="35"/>
      <c r="AY304" s="35"/>
      <c r="AZ304" s="35" t="str">
        <f t="shared" si="212"/>
        <v/>
      </c>
      <c r="BA304" s="35" t="str">
        <f t="shared" si="213"/>
        <v/>
      </c>
      <c r="BB304" s="35" t="str">
        <f t="shared" si="214"/>
        <v/>
      </c>
      <c r="BC304" s="35" t="str">
        <f t="shared" si="215"/>
        <v/>
      </c>
      <c r="BD304" s="35" t="str">
        <f t="shared" si="216"/>
        <v/>
      </c>
      <c r="BE304" s="35" t="str">
        <f t="shared" si="217"/>
        <v/>
      </c>
      <c r="BF304" s="35" t="str">
        <f t="shared" si="218"/>
        <v/>
      </c>
      <c r="BG304" s="35" t="str">
        <f t="shared" si="219"/>
        <v/>
      </c>
      <c r="BH304" s="35" t="str">
        <f t="shared" si="220"/>
        <v/>
      </c>
      <c r="BI304" s="35" t="str">
        <f t="shared" si="221"/>
        <v/>
      </c>
      <c r="BJ304" s="35" t="str">
        <f t="shared" si="222"/>
        <v/>
      </c>
      <c r="BK304" s="35" t="str">
        <f t="shared" si="223"/>
        <v/>
      </c>
      <c r="BL304" s="35" t="str">
        <f t="shared" si="224"/>
        <v/>
      </c>
      <c r="BM304" s="35" t="str">
        <f t="shared" si="225"/>
        <v/>
      </c>
      <c r="BN304" s="35"/>
      <c r="BO304" s="35"/>
      <c r="BP304" s="35" t="str">
        <f t="shared" si="241"/>
        <v/>
      </c>
      <c r="BQ304" s="35" t="str">
        <f t="shared" si="226"/>
        <v/>
      </c>
      <c r="BR304" s="35" t="str">
        <f t="shared" si="227"/>
        <v/>
      </c>
      <c r="BS304" s="35" t="str">
        <f t="shared" si="228"/>
        <v/>
      </c>
      <c r="BT304" s="35" t="str">
        <f t="shared" si="229"/>
        <v/>
      </c>
      <c r="BU304" s="35" t="str">
        <f t="shared" si="242"/>
        <v/>
      </c>
      <c r="BV304" s="35" t="str">
        <f t="shared" si="230"/>
        <v/>
      </c>
      <c r="BW304" s="35" t="str">
        <f t="shared" si="231"/>
        <v/>
      </c>
      <c r="BX304" s="35" t="str">
        <f t="shared" si="232"/>
        <v/>
      </c>
      <c r="BY304" s="35" t="str">
        <f t="shared" si="233"/>
        <v/>
      </c>
      <c r="BZ304" s="35" t="str">
        <f t="shared" si="243"/>
        <v/>
      </c>
      <c r="CA304" s="35" t="str">
        <f t="shared" si="234"/>
        <v/>
      </c>
      <c r="CB304" s="35" t="str">
        <f t="shared" si="235"/>
        <v/>
      </c>
      <c r="CC304" s="35" t="str">
        <f t="shared" si="236"/>
        <v/>
      </c>
    </row>
    <row r="305" spans="1:81" ht="52" customHeight="1" outlineLevel="1" x14ac:dyDescent="0.2">
      <c r="A305" s="32"/>
      <c r="B305" s="11"/>
      <c r="C305" s="32" t="s">
        <v>971</v>
      </c>
      <c r="D305" s="11"/>
      <c r="E305" s="11">
        <v>1</v>
      </c>
      <c r="F305" s="11"/>
      <c r="G305" s="11"/>
      <c r="H305" s="11">
        <v>40</v>
      </c>
      <c r="I305" s="11"/>
      <c r="J305" s="11">
        <f>36*25</f>
        <v>900</v>
      </c>
      <c r="K305" s="11"/>
      <c r="L305" s="56">
        <v>40</v>
      </c>
      <c r="M305" s="93" t="s">
        <v>346</v>
      </c>
      <c r="N305" s="32" t="s">
        <v>98</v>
      </c>
      <c r="O305" s="11">
        <v>1</v>
      </c>
      <c r="P305" s="11"/>
      <c r="Q305" s="11" t="s">
        <v>40</v>
      </c>
      <c r="R305" s="11"/>
      <c r="S305" s="11"/>
      <c r="T305" s="11"/>
      <c r="U305" s="11"/>
      <c r="V305" s="11"/>
      <c r="W305" s="94"/>
      <c r="X305" s="177" t="s">
        <v>352</v>
      </c>
      <c r="Y305" s="32" t="s">
        <v>1004</v>
      </c>
      <c r="Z305" s="11">
        <v>1</v>
      </c>
      <c r="AA305" s="11"/>
      <c r="AB305" s="11"/>
      <c r="AC305" s="11" t="s">
        <v>50</v>
      </c>
      <c r="AD305" s="11"/>
      <c r="AE305" s="11"/>
      <c r="AF305" s="11"/>
      <c r="AG305" s="11"/>
      <c r="AH305" s="11"/>
      <c r="AJ305" s="35" t="str">
        <f t="shared" si="244"/>
        <v/>
      </c>
      <c r="AK305" s="35" t="str">
        <f t="shared" si="245"/>
        <v/>
      </c>
      <c r="AL305" s="35" t="str">
        <f t="shared" si="246"/>
        <v/>
      </c>
      <c r="AM305" s="35" t="str">
        <f t="shared" si="247"/>
        <v/>
      </c>
      <c r="AN305" s="35" t="str">
        <f t="shared" si="248"/>
        <v/>
      </c>
      <c r="AO305" s="35" t="str">
        <f t="shared" si="250"/>
        <v/>
      </c>
      <c r="AP305" s="35" t="str">
        <f t="shared" si="238"/>
        <v/>
      </c>
      <c r="AQ305" s="35" t="str">
        <f t="shared" si="239"/>
        <v/>
      </c>
      <c r="AR305" s="35" t="str">
        <f t="shared" si="240"/>
        <v/>
      </c>
      <c r="AS305" s="35" t="str">
        <f t="shared" si="208"/>
        <v/>
      </c>
      <c r="AT305" s="35" t="str">
        <f t="shared" si="249"/>
        <v/>
      </c>
      <c r="AU305" s="35" t="str">
        <f t="shared" si="209"/>
        <v/>
      </c>
      <c r="AV305" s="35" t="str">
        <f t="shared" si="210"/>
        <v/>
      </c>
      <c r="AW305" s="35" t="str">
        <f t="shared" si="211"/>
        <v/>
      </c>
      <c r="AZ305" s="35" t="str">
        <f t="shared" si="212"/>
        <v/>
      </c>
      <c r="BA305" s="35" t="str">
        <f t="shared" si="213"/>
        <v/>
      </c>
      <c r="BB305" s="35" t="str">
        <f t="shared" si="214"/>
        <v/>
      </c>
      <c r="BC305" s="35" t="str">
        <f t="shared" si="215"/>
        <v/>
      </c>
      <c r="BD305" s="35" t="str">
        <f t="shared" si="216"/>
        <v/>
      </c>
      <c r="BE305" s="35">
        <f t="shared" si="217"/>
        <v>60</v>
      </c>
      <c r="BF305" s="35" t="str">
        <f t="shared" si="218"/>
        <v/>
      </c>
      <c r="BG305" s="35" t="str">
        <f t="shared" si="219"/>
        <v/>
      </c>
      <c r="BH305" s="35" t="str">
        <f t="shared" si="220"/>
        <v/>
      </c>
      <c r="BI305" s="35" t="str">
        <f t="shared" si="221"/>
        <v/>
      </c>
      <c r="BJ305" s="35" t="str">
        <f t="shared" si="222"/>
        <v/>
      </c>
      <c r="BK305" s="35" t="str">
        <f t="shared" si="223"/>
        <v/>
      </c>
      <c r="BL305" s="35" t="str">
        <f t="shared" si="224"/>
        <v/>
      </c>
      <c r="BM305" s="35" t="str">
        <f t="shared" si="225"/>
        <v/>
      </c>
      <c r="BP305" s="35" t="str">
        <f t="shared" si="241"/>
        <v/>
      </c>
      <c r="BQ305" s="35" t="str">
        <f t="shared" si="226"/>
        <v/>
      </c>
      <c r="BR305" s="35" t="str">
        <f t="shared" si="227"/>
        <v/>
      </c>
      <c r="BS305" s="35" t="str">
        <f t="shared" si="228"/>
        <v/>
      </c>
      <c r="BT305" s="35" t="str">
        <f t="shared" si="229"/>
        <v/>
      </c>
      <c r="BU305" s="35" t="str">
        <f t="shared" si="242"/>
        <v/>
      </c>
      <c r="BV305" s="35">
        <f t="shared" si="230"/>
        <v>10</v>
      </c>
      <c r="BW305" s="35" t="str">
        <f t="shared" si="231"/>
        <v/>
      </c>
      <c r="BX305" s="35" t="str">
        <f t="shared" si="232"/>
        <v/>
      </c>
      <c r="BY305" s="35" t="str">
        <f t="shared" si="233"/>
        <v/>
      </c>
      <c r="BZ305" s="35" t="str">
        <f t="shared" si="243"/>
        <v/>
      </c>
      <c r="CA305" s="35" t="str">
        <f t="shared" si="234"/>
        <v/>
      </c>
      <c r="CB305" s="35" t="str">
        <f t="shared" si="235"/>
        <v/>
      </c>
      <c r="CC305" s="35" t="str">
        <f t="shared" si="236"/>
        <v/>
      </c>
    </row>
    <row r="306" spans="1:81" ht="34" outlineLevel="1" x14ac:dyDescent="0.2">
      <c r="A306" s="32"/>
      <c r="B306" s="11"/>
      <c r="C306" s="32" t="s">
        <v>57</v>
      </c>
      <c r="D306" s="11"/>
      <c r="E306" s="11">
        <v>40</v>
      </c>
      <c r="F306" s="11" t="s">
        <v>30</v>
      </c>
      <c r="G306" s="11"/>
      <c r="H306" s="11"/>
      <c r="I306" s="11"/>
      <c r="J306" s="11">
        <v>0</v>
      </c>
      <c r="K306" s="11"/>
      <c r="L306" s="56"/>
      <c r="M306" s="93" t="s">
        <v>347</v>
      </c>
      <c r="N306" s="32" t="s">
        <v>166</v>
      </c>
      <c r="O306" s="11">
        <v>1</v>
      </c>
      <c r="P306" s="11"/>
      <c r="Q306" s="11" t="s">
        <v>22</v>
      </c>
      <c r="R306" s="11"/>
      <c r="S306" s="11"/>
      <c r="T306" s="11"/>
      <c r="U306" s="11"/>
      <c r="V306" s="11"/>
      <c r="W306" s="94"/>
      <c r="X306" s="67" t="s">
        <v>353</v>
      </c>
      <c r="Y306" s="32" t="s">
        <v>1005</v>
      </c>
      <c r="Z306" s="11">
        <v>1</v>
      </c>
      <c r="AA306" s="11"/>
      <c r="AB306" s="11"/>
      <c r="AC306" s="11" t="s">
        <v>54</v>
      </c>
      <c r="AD306" s="11"/>
      <c r="AE306" s="11"/>
      <c r="AF306" s="11"/>
      <c r="AG306" s="11"/>
      <c r="AH306" s="11">
        <v>800</v>
      </c>
      <c r="AJ306" s="35" t="str">
        <f t="shared" si="244"/>
        <v/>
      </c>
      <c r="AK306" s="35" t="str">
        <f t="shared" si="245"/>
        <v/>
      </c>
      <c r="AL306" s="35" t="str">
        <f t="shared" si="246"/>
        <v/>
      </c>
      <c r="AM306" s="35" t="str">
        <f t="shared" si="247"/>
        <v/>
      </c>
      <c r="AN306" s="35" t="str">
        <f t="shared" si="248"/>
        <v/>
      </c>
      <c r="AO306" s="35">
        <f t="shared" si="250"/>
        <v>20</v>
      </c>
      <c r="AP306" s="35" t="str">
        <f t="shared" si="238"/>
        <v/>
      </c>
      <c r="AQ306" s="35" t="str">
        <f t="shared" si="239"/>
        <v/>
      </c>
      <c r="AR306" s="35" t="str">
        <f t="shared" si="240"/>
        <v/>
      </c>
      <c r="AS306" s="35" t="str">
        <f t="shared" si="208"/>
        <v/>
      </c>
      <c r="AT306" s="35" t="str">
        <f t="shared" si="249"/>
        <v/>
      </c>
      <c r="AU306" s="35" t="str">
        <f t="shared" si="209"/>
        <v/>
      </c>
      <c r="AV306" s="35" t="str">
        <f t="shared" si="210"/>
        <v/>
      </c>
      <c r="AW306" s="35" t="str">
        <f t="shared" si="211"/>
        <v/>
      </c>
      <c r="AZ306" s="35" t="str">
        <f t="shared" si="212"/>
        <v/>
      </c>
      <c r="BA306" s="35" t="str">
        <f t="shared" si="213"/>
        <v/>
      </c>
      <c r="BB306" s="35" t="str">
        <f t="shared" si="214"/>
        <v/>
      </c>
      <c r="BC306" s="35" t="str">
        <f t="shared" si="215"/>
        <v/>
      </c>
      <c r="BD306" s="35" t="str">
        <f t="shared" si="216"/>
        <v/>
      </c>
      <c r="BE306" s="35">
        <f t="shared" si="217"/>
        <v>30</v>
      </c>
      <c r="BF306" s="35" t="str">
        <f t="shared" si="218"/>
        <v/>
      </c>
      <c r="BG306" s="35" t="str">
        <f t="shared" si="219"/>
        <v/>
      </c>
      <c r="BH306" s="35" t="str">
        <f t="shared" si="220"/>
        <v/>
      </c>
      <c r="BI306" s="35" t="str">
        <f t="shared" si="221"/>
        <v/>
      </c>
      <c r="BJ306" s="35" t="str">
        <f t="shared" si="222"/>
        <v/>
      </c>
      <c r="BK306" s="35" t="str">
        <f t="shared" si="223"/>
        <v/>
      </c>
      <c r="BL306" s="35" t="str">
        <f t="shared" si="224"/>
        <v/>
      </c>
      <c r="BM306" s="35" t="str">
        <f t="shared" si="225"/>
        <v/>
      </c>
      <c r="BP306" s="35" t="str">
        <f t="shared" si="241"/>
        <v/>
      </c>
      <c r="BQ306" s="35" t="str">
        <f t="shared" si="226"/>
        <v/>
      </c>
      <c r="BR306" s="35" t="str">
        <f t="shared" si="227"/>
        <v/>
      </c>
      <c r="BS306" s="35" t="str">
        <f t="shared" si="228"/>
        <v/>
      </c>
      <c r="BT306" s="35" t="str">
        <f t="shared" si="229"/>
        <v/>
      </c>
      <c r="BU306" s="35" t="str">
        <f t="shared" si="242"/>
        <v/>
      </c>
      <c r="BV306" s="35">
        <f t="shared" si="230"/>
        <v>50</v>
      </c>
      <c r="BW306" s="35" t="str">
        <f t="shared" si="231"/>
        <v/>
      </c>
      <c r="BX306" s="35" t="str">
        <f t="shared" si="232"/>
        <v/>
      </c>
      <c r="BY306" s="35" t="str">
        <f t="shared" si="233"/>
        <v/>
      </c>
      <c r="BZ306" s="35" t="str">
        <f t="shared" si="243"/>
        <v/>
      </c>
      <c r="CA306" s="35" t="str">
        <f t="shared" si="234"/>
        <v/>
      </c>
      <c r="CB306" s="35" t="str">
        <f t="shared" si="235"/>
        <v/>
      </c>
      <c r="CC306" s="35" t="str">
        <f t="shared" si="236"/>
        <v/>
      </c>
    </row>
    <row r="307" spans="1:81" ht="17" outlineLevel="1" x14ac:dyDescent="0.2">
      <c r="A307" s="32"/>
      <c r="B307" s="11"/>
      <c r="C307" s="32"/>
      <c r="D307" s="11"/>
      <c r="E307" s="11"/>
      <c r="F307" s="11"/>
      <c r="G307" s="11"/>
      <c r="H307" s="11"/>
      <c r="I307" s="11"/>
      <c r="J307" s="11"/>
      <c r="K307" s="11"/>
      <c r="L307" s="56"/>
      <c r="M307" s="93" t="s">
        <v>348</v>
      </c>
      <c r="N307" s="32" t="s">
        <v>889</v>
      </c>
      <c r="O307" s="11">
        <v>1</v>
      </c>
      <c r="P307" s="11"/>
      <c r="Q307" s="11" t="s">
        <v>55</v>
      </c>
      <c r="R307" s="11"/>
      <c r="S307" s="11">
        <v>2</v>
      </c>
      <c r="T307" s="11"/>
      <c r="U307" s="11">
        <v>40</v>
      </c>
      <c r="V307" s="11"/>
      <c r="W307" s="94"/>
      <c r="X307" s="67" t="s">
        <v>354</v>
      </c>
      <c r="Y307" s="32" t="s">
        <v>1006</v>
      </c>
      <c r="Z307" s="11">
        <v>1</v>
      </c>
      <c r="AA307" s="11"/>
      <c r="AB307" s="11"/>
      <c r="AC307" s="11"/>
      <c r="AD307" s="11"/>
      <c r="AE307" s="11"/>
      <c r="AF307" s="11"/>
      <c r="AG307" s="11"/>
      <c r="AH307" s="11"/>
      <c r="AJ307" s="35" t="str">
        <f t="shared" si="244"/>
        <v/>
      </c>
      <c r="AK307" s="35" t="str">
        <f t="shared" si="245"/>
        <v/>
      </c>
      <c r="AL307" s="35" t="str">
        <f t="shared" si="246"/>
        <v/>
      </c>
      <c r="AM307" s="35" t="str">
        <f t="shared" si="247"/>
        <v/>
      </c>
      <c r="AN307" s="35" t="str">
        <f t="shared" si="248"/>
        <v/>
      </c>
      <c r="AO307" s="35" t="str">
        <f t="shared" si="250"/>
        <v/>
      </c>
      <c r="AP307" s="35" t="str">
        <f t="shared" si="238"/>
        <v/>
      </c>
      <c r="AQ307" s="35" t="str">
        <f t="shared" si="239"/>
        <v/>
      </c>
      <c r="AR307" s="35" t="str">
        <f t="shared" si="240"/>
        <v/>
      </c>
      <c r="AS307" s="35" t="str">
        <f t="shared" si="208"/>
        <v/>
      </c>
      <c r="AT307" s="35" t="str">
        <f t="shared" si="249"/>
        <v/>
      </c>
      <c r="AU307" s="35" t="str">
        <f t="shared" si="209"/>
        <v/>
      </c>
      <c r="AV307" s="35" t="str">
        <f t="shared" si="210"/>
        <v/>
      </c>
      <c r="AW307" s="35" t="str">
        <f t="shared" si="211"/>
        <v/>
      </c>
      <c r="AZ307" s="35" t="str">
        <f t="shared" si="212"/>
        <v/>
      </c>
      <c r="BA307" s="35" t="str">
        <f t="shared" si="213"/>
        <v/>
      </c>
      <c r="BB307" s="35" t="str">
        <f t="shared" si="214"/>
        <v/>
      </c>
      <c r="BC307" s="35" t="str">
        <f t="shared" si="215"/>
        <v/>
      </c>
      <c r="BD307" s="35" t="str">
        <f t="shared" si="216"/>
        <v/>
      </c>
      <c r="BE307" s="35" t="str">
        <f t="shared" si="217"/>
        <v/>
      </c>
      <c r="BF307" s="35" t="str">
        <f t="shared" si="218"/>
        <v/>
      </c>
      <c r="BG307" s="35" t="str">
        <f t="shared" si="219"/>
        <v/>
      </c>
      <c r="BH307" s="35" t="str">
        <f t="shared" si="220"/>
        <v/>
      </c>
      <c r="BI307" s="35" t="str">
        <f t="shared" si="221"/>
        <v/>
      </c>
      <c r="BJ307" s="35" t="str">
        <f t="shared" si="222"/>
        <v/>
      </c>
      <c r="BK307" s="35" t="str">
        <f t="shared" si="223"/>
        <v/>
      </c>
      <c r="BL307" s="35" t="str">
        <f t="shared" si="224"/>
        <v/>
      </c>
      <c r="BM307" s="35" t="str">
        <f t="shared" si="225"/>
        <v/>
      </c>
      <c r="BP307" s="35" t="str">
        <f t="shared" si="241"/>
        <v/>
      </c>
      <c r="BQ307" s="35" t="str">
        <f t="shared" si="226"/>
        <v/>
      </c>
      <c r="BR307" s="35" t="str">
        <f t="shared" si="227"/>
        <v/>
      </c>
      <c r="BS307" s="35" t="str">
        <f t="shared" si="228"/>
        <v/>
      </c>
      <c r="BT307" s="35" t="str">
        <f t="shared" si="229"/>
        <v/>
      </c>
      <c r="BU307" s="35" t="str">
        <f t="shared" si="242"/>
        <v/>
      </c>
      <c r="BV307" s="35" t="str">
        <f t="shared" si="230"/>
        <v/>
      </c>
      <c r="BW307" s="35" t="str">
        <f t="shared" si="231"/>
        <v/>
      </c>
      <c r="BX307" s="35" t="str">
        <f t="shared" si="232"/>
        <v/>
      </c>
      <c r="BY307" s="35" t="str">
        <f t="shared" si="233"/>
        <v/>
      </c>
      <c r="BZ307" s="35" t="str">
        <f t="shared" si="243"/>
        <v/>
      </c>
      <c r="CA307" s="35" t="str">
        <f t="shared" si="234"/>
        <v/>
      </c>
      <c r="CB307" s="35" t="str">
        <f t="shared" si="235"/>
        <v/>
      </c>
      <c r="CC307" s="35" t="str">
        <f t="shared" si="236"/>
        <v/>
      </c>
    </row>
    <row r="308" spans="1:81" ht="55" customHeight="1" outlineLevel="1" x14ac:dyDescent="0.2">
      <c r="A308" s="32"/>
      <c r="B308" s="11"/>
      <c r="C308" s="32"/>
      <c r="D308" s="11"/>
      <c r="E308" s="11"/>
      <c r="F308" s="11"/>
      <c r="G308" s="11"/>
      <c r="H308" s="11"/>
      <c r="I308" s="11"/>
      <c r="J308" s="11"/>
      <c r="K308" s="11"/>
      <c r="L308" s="56"/>
      <c r="M308" s="93" t="s">
        <v>1215</v>
      </c>
      <c r="N308" s="32" t="s">
        <v>349</v>
      </c>
      <c r="O308" s="11">
        <v>1</v>
      </c>
      <c r="P308" s="11"/>
      <c r="Q308" s="11" t="s">
        <v>40</v>
      </c>
      <c r="R308" s="11"/>
      <c r="S308" s="11"/>
      <c r="T308" s="11"/>
      <c r="U308" s="11"/>
      <c r="V308" s="11"/>
      <c r="W308" s="94"/>
      <c r="X308" s="177" t="s">
        <v>355</v>
      </c>
      <c r="Y308" s="32" t="s">
        <v>587</v>
      </c>
      <c r="Z308" s="11">
        <v>1</v>
      </c>
      <c r="AA308" s="11"/>
      <c r="AB308" s="11" t="s">
        <v>358</v>
      </c>
      <c r="AC308" s="11"/>
      <c r="AD308" s="11">
        <v>10</v>
      </c>
      <c r="AE308" s="11"/>
      <c r="AF308" s="11">
        <f>AD308*36</f>
        <v>360</v>
      </c>
      <c r="AG308" s="11"/>
      <c r="AH308" s="11">
        <f>4*20</f>
        <v>80</v>
      </c>
      <c r="AI308" s="35" t="str">
        <f t="shared" si="244"/>
        <v/>
      </c>
      <c r="AJ308" s="35" t="str">
        <f t="shared" si="244"/>
        <v/>
      </c>
      <c r="AK308" s="35" t="str">
        <f t="shared" si="245"/>
        <v/>
      </c>
      <c r="AL308" s="35" t="str">
        <f t="shared" si="246"/>
        <v/>
      </c>
      <c r="AM308" s="35" t="str">
        <f t="shared" si="247"/>
        <v/>
      </c>
      <c r="AN308" s="35" t="str">
        <f t="shared" si="248"/>
        <v/>
      </c>
      <c r="AO308" s="35" t="str">
        <f t="shared" si="250"/>
        <v/>
      </c>
      <c r="AP308" s="35" t="str">
        <f t="shared" si="238"/>
        <v/>
      </c>
      <c r="AQ308" s="35" t="str">
        <f t="shared" si="239"/>
        <v/>
      </c>
      <c r="AR308" s="35" t="str">
        <f t="shared" si="240"/>
        <v/>
      </c>
      <c r="AS308" s="35" t="str">
        <f t="shared" si="208"/>
        <v/>
      </c>
      <c r="AT308" s="35" t="str">
        <f t="shared" si="249"/>
        <v/>
      </c>
      <c r="AU308" s="35" t="str">
        <f t="shared" si="209"/>
        <v/>
      </c>
      <c r="AV308" s="35" t="str">
        <f t="shared" si="210"/>
        <v/>
      </c>
      <c r="AW308" s="35" t="str">
        <f t="shared" si="211"/>
        <v/>
      </c>
      <c r="AZ308" s="35" t="str">
        <f t="shared" si="212"/>
        <v/>
      </c>
      <c r="BA308" s="35" t="str">
        <f t="shared" si="213"/>
        <v/>
      </c>
      <c r="BB308" s="35" t="str">
        <f t="shared" si="214"/>
        <v/>
      </c>
      <c r="BC308" s="35" t="str">
        <f t="shared" si="215"/>
        <v/>
      </c>
      <c r="BD308" s="35" t="str">
        <f t="shared" si="216"/>
        <v/>
      </c>
      <c r="BE308" s="35">
        <f t="shared" si="217"/>
        <v>60</v>
      </c>
      <c r="BF308" s="35" t="str">
        <f t="shared" si="218"/>
        <v/>
      </c>
      <c r="BG308" s="35" t="str">
        <f t="shared" si="219"/>
        <v/>
      </c>
      <c r="BH308" s="35" t="str">
        <f t="shared" si="220"/>
        <v/>
      </c>
      <c r="BI308" s="35" t="str">
        <f t="shared" si="221"/>
        <v/>
      </c>
      <c r="BJ308" s="35" t="str">
        <f t="shared" si="222"/>
        <v/>
      </c>
      <c r="BK308" s="35" t="str">
        <f t="shared" si="223"/>
        <v/>
      </c>
      <c r="BL308" s="35" t="str">
        <f t="shared" si="224"/>
        <v/>
      </c>
      <c r="BM308" s="35" t="str">
        <f t="shared" si="225"/>
        <v/>
      </c>
      <c r="BP308" s="35" t="str">
        <f t="shared" si="241"/>
        <v/>
      </c>
      <c r="BQ308" s="35" t="str">
        <f t="shared" si="226"/>
        <v/>
      </c>
      <c r="BR308" s="35" t="str">
        <f t="shared" si="227"/>
        <v/>
      </c>
      <c r="BS308" s="35" t="str">
        <f t="shared" si="228"/>
        <v/>
      </c>
      <c r="BT308" s="35" t="str">
        <f t="shared" si="229"/>
        <v/>
      </c>
      <c r="BU308" s="35" t="str">
        <f t="shared" si="242"/>
        <v/>
      </c>
      <c r="BV308" s="35" t="str">
        <f t="shared" si="230"/>
        <v/>
      </c>
      <c r="BW308" s="35" t="str">
        <f t="shared" si="231"/>
        <v/>
      </c>
      <c r="BX308" s="35" t="str">
        <f t="shared" si="232"/>
        <v/>
      </c>
      <c r="BY308" s="35" t="str">
        <f t="shared" si="233"/>
        <v/>
      </c>
      <c r="BZ308" s="35">
        <f t="shared" si="243"/>
        <v>20</v>
      </c>
      <c r="CA308" s="35" t="str">
        <f t="shared" si="234"/>
        <v/>
      </c>
      <c r="CB308" s="35" t="str">
        <f t="shared" si="235"/>
        <v/>
      </c>
      <c r="CC308" s="35" t="str">
        <f t="shared" si="236"/>
        <v/>
      </c>
    </row>
    <row r="309" spans="1:81" ht="17" outlineLevel="1" x14ac:dyDescent="0.2">
      <c r="A309" s="32"/>
      <c r="B309" s="11"/>
      <c r="C309" s="32"/>
      <c r="D309" s="11"/>
      <c r="E309" s="11"/>
      <c r="F309" s="11"/>
      <c r="G309" s="11"/>
      <c r="H309" s="11"/>
      <c r="I309" s="11"/>
      <c r="J309" s="11"/>
      <c r="K309" s="11"/>
      <c r="L309" s="56"/>
      <c r="M309" s="93" t="s">
        <v>1217</v>
      </c>
      <c r="N309" s="32" t="s">
        <v>1221</v>
      </c>
      <c r="O309" s="11">
        <v>1</v>
      </c>
      <c r="P309" s="11"/>
      <c r="Q309" s="11"/>
      <c r="R309" s="11"/>
      <c r="S309" s="11">
        <v>4</v>
      </c>
      <c r="T309" s="11">
        <v>5</v>
      </c>
      <c r="U309" s="11">
        <f>36*S309</f>
        <v>144</v>
      </c>
      <c r="V309" s="11">
        <f>T309*36</f>
        <v>180</v>
      </c>
      <c r="W309" s="94"/>
      <c r="X309" s="67" t="s">
        <v>356</v>
      </c>
      <c r="Y309" s="32" t="s">
        <v>23</v>
      </c>
      <c r="Z309" s="11"/>
      <c r="AA309" s="11">
        <v>1</v>
      </c>
      <c r="AB309" s="11" t="s">
        <v>22</v>
      </c>
      <c r="AC309" s="11"/>
      <c r="AD309" s="11"/>
      <c r="AE309" s="11"/>
      <c r="AF309" s="11"/>
      <c r="AG309" s="11"/>
      <c r="AH309" s="11">
        <v>5</v>
      </c>
      <c r="AJ309" s="35" t="str">
        <f t="shared" si="244"/>
        <v/>
      </c>
      <c r="AK309" s="35" t="str">
        <f t="shared" si="245"/>
        <v/>
      </c>
      <c r="AL309" s="35" t="str">
        <f t="shared" si="246"/>
        <v/>
      </c>
      <c r="AM309" s="35" t="str">
        <f t="shared" si="247"/>
        <v/>
      </c>
      <c r="AN309" s="35" t="str">
        <f t="shared" si="248"/>
        <v/>
      </c>
      <c r="AO309" s="35" t="str">
        <f t="shared" si="250"/>
        <v/>
      </c>
      <c r="AP309" s="35" t="str">
        <f t="shared" si="238"/>
        <v/>
      </c>
      <c r="AQ309" s="35" t="str">
        <f t="shared" si="239"/>
        <v/>
      </c>
      <c r="AR309" s="35" t="str">
        <f t="shared" si="240"/>
        <v/>
      </c>
      <c r="AS309" s="35" t="str">
        <f>IF(RIGHT(U309,2)="A4",LEFT(U309,2),"")</f>
        <v/>
      </c>
      <c r="AT309" s="35" t="str">
        <f t="shared" si="249"/>
        <v/>
      </c>
      <c r="AU309" s="35" t="str">
        <f t="shared" si="209"/>
        <v/>
      </c>
      <c r="AV309" s="35" t="str">
        <f t="shared" si="210"/>
        <v/>
      </c>
      <c r="AW309" s="35" t="str">
        <f t="shared" si="211"/>
        <v/>
      </c>
      <c r="AZ309" s="35" t="str">
        <f>IF(RIGHT(Q309,2)="A3",VALUE(LEFT(Q309,2)),"")</f>
        <v/>
      </c>
      <c r="BA309" s="35" t="str">
        <f>IF(RIGHT(R309,2)="A3",VALUE(LEFT(R309,2)),"")</f>
        <v/>
      </c>
      <c r="BB309" s="35" t="str">
        <f>IF(RIGHT(S309,2)="A3",VALUE(LEFT(S309,2)),"")</f>
        <v/>
      </c>
      <c r="BC309" s="35" t="str">
        <f>IF(RIGHT(T309,2)="A3",VALUE(LEFT(T309,2)),"")</f>
        <v/>
      </c>
      <c r="BD309" s="35" t="str">
        <f t="shared" si="216"/>
        <v/>
      </c>
      <c r="BE309" s="35" t="str">
        <f>IF(RIGHT(Q309,2)="A4",VALUE(LEFT(Q309,2)),"")</f>
        <v/>
      </c>
      <c r="BF309" s="35" t="str">
        <f>IF(RIGHT(R309,2)="A4",VALUE(LEFT(R309,2)),"")</f>
        <v/>
      </c>
      <c r="BG309" s="35" t="str">
        <f>IF(RIGHT(S309,2)="A4",VALUE(LEFT(S309,2)),"")</f>
        <v/>
      </c>
      <c r="BH309" s="35" t="str">
        <f>IF(RIGHT(T309,2)="A4",VALUE(LEFT(T309,2)),"")</f>
        <v/>
      </c>
      <c r="BI309" s="35" t="str">
        <f t="shared" si="221"/>
        <v/>
      </c>
      <c r="BJ309" s="35" t="str">
        <f>IF(RIGHT(Q309,2)="A5",VALUE(LEFT(Q309,2)),"")</f>
        <v/>
      </c>
      <c r="BK309" s="35" t="str">
        <f>IF(RIGHT(R309,2)="A5",VALUE(LEFT(R309,2)),"")</f>
        <v/>
      </c>
      <c r="BL309" s="35" t="str">
        <f>IF(RIGHT(S309,2)="A5",VALUE(LEFT(S309,2)),"")</f>
        <v/>
      </c>
      <c r="BM309" s="35" t="str">
        <f>IF(RIGHT(T309,2)="A5",VALUE(LEFT(T309,2)),"")</f>
        <v/>
      </c>
      <c r="BP309" s="35" t="str">
        <f t="shared" si="241"/>
        <v/>
      </c>
      <c r="BQ309" s="35" t="str">
        <f t="shared" si="226"/>
        <v/>
      </c>
      <c r="BR309" s="35" t="str">
        <f t="shared" si="227"/>
        <v/>
      </c>
      <c r="BS309" s="35" t="str">
        <f t="shared" si="228"/>
        <v/>
      </c>
      <c r="BT309" s="35" t="str">
        <f t="shared" si="229"/>
        <v/>
      </c>
      <c r="BU309" s="35">
        <f t="shared" si="242"/>
        <v>30</v>
      </c>
      <c r="BV309" s="35" t="str">
        <f t="shared" si="230"/>
        <v/>
      </c>
      <c r="BW309" s="35" t="str">
        <f t="shared" si="231"/>
        <v/>
      </c>
      <c r="BX309" s="35" t="str">
        <f t="shared" si="232"/>
        <v/>
      </c>
      <c r="BY309" s="35" t="str">
        <f t="shared" si="233"/>
        <v/>
      </c>
      <c r="BZ309" s="35" t="str">
        <f t="shared" si="243"/>
        <v/>
      </c>
      <c r="CA309" s="35" t="str">
        <f t="shared" si="234"/>
        <v/>
      </c>
      <c r="CB309" s="35" t="str">
        <f t="shared" si="235"/>
        <v/>
      </c>
      <c r="CC309" s="35" t="str">
        <f t="shared" si="236"/>
        <v/>
      </c>
    </row>
    <row r="310" spans="1:81" ht="146" customHeight="1" outlineLevel="1" x14ac:dyDescent="0.2">
      <c r="A310" s="32"/>
      <c r="B310" s="11"/>
      <c r="C310" s="32" t="s">
        <v>12</v>
      </c>
      <c r="D310" s="11"/>
      <c r="E310" s="11">
        <v>1</v>
      </c>
      <c r="F310" s="11"/>
      <c r="G310" s="11"/>
      <c r="H310" s="11"/>
      <c r="I310" s="11"/>
      <c r="J310" s="11"/>
      <c r="K310" s="11"/>
      <c r="L310" s="56"/>
      <c r="M310" s="93" t="s">
        <v>1219</v>
      </c>
      <c r="N310" s="32" t="s">
        <v>1218</v>
      </c>
      <c r="O310" s="11"/>
      <c r="P310" s="11">
        <v>1</v>
      </c>
      <c r="Q310" s="11"/>
      <c r="R310" s="11"/>
      <c r="S310" s="11">
        <v>38</v>
      </c>
      <c r="T310" s="11"/>
      <c r="U310" s="11">
        <f>20*38</f>
        <v>760</v>
      </c>
      <c r="V310" s="11"/>
      <c r="W310" s="94"/>
      <c r="X310" s="177" t="s">
        <v>357</v>
      </c>
      <c r="Y310" s="32" t="s">
        <v>890</v>
      </c>
      <c r="Z310" s="11">
        <v>1</v>
      </c>
      <c r="AA310" s="11"/>
      <c r="AB310" s="11" t="s">
        <v>40</v>
      </c>
      <c r="AC310" s="11"/>
      <c r="AD310" s="11"/>
      <c r="AE310" s="11"/>
      <c r="AF310" s="11">
        <v>500</v>
      </c>
      <c r="AG310" s="11"/>
      <c r="AH310" s="11">
        <v>1800</v>
      </c>
      <c r="AJ310" s="35" t="str">
        <f t="shared" si="244"/>
        <v/>
      </c>
      <c r="AK310" s="35" t="str">
        <f t="shared" si="245"/>
        <v/>
      </c>
      <c r="AL310" s="35" t="str">
        <f t="shared" si="246"/>
        <v/>
      </c>
      <c r="AM310" s="35" t="str">
        <f t="shared" si="247"/>
        <v/>
      </c>
      <c r="AN310" s="35" t="str">
        <f t="shared" si="248"/>
        <v/>
      </c>
      <c r="AO310" s="35" t="str">
        <f t="shared" si="250"/>
        <v/>
      </c>
      <c r="AP310" s="35" t="str">
        <f t="shared" si="238"/>
        <v/>
      </c>
      <c r="AQ310" s="35" t="str">
        <f t="shared" si="239"/>
        <v/>
      </c>
      <c r="AR310" s="35" t="str">
        <f t="shared" si="240"/>
        <v/>
      </c>
      <c r="AS310" s="35" t="str">
        <f>IF(RIGHT(U310,2)="A4",LEFT(U310,2),"")</f>
        <v/>
      </c>
      <c r="AT310" s="35" t="str">
        <f t="shared" si="249"/>
        <v/>
      </c>
      <c r="AU310" s="35" t="str">
        <f t="shared" si="209"/>
        <v/>
      </c>
      <c r="AV310" s="35" t="str">
        <f t="shared" si="210"/>
        <v/>
      </c>
      <c r="AW310" s="35" t="str">
        <f t="shared" si="211"/>
        <v/>
      </c>
      <c r="AZ310" s="35" t="str">
        <f>IF(RIGHT(Q310,2)="A3",VALUE(LEFT(Q310,2)),"")</f>
        <v/>
      </c>
      <c r="BA310" s="35" t="str">
        <f>IF(RIGHT(R310,2)="A3",VALUE(LEFT(R310,2)),"")</f>
        <v/>
      </c>
      <c r="BB310" s="35" t="str">
        <f>IF(RIGHT(S310,2)="A3",VALUE(LEFT(S310,2)),"")</f>
        <v/>
      </c>
      <c r="BC310" s="35" t="str">
        <f>IF(RIGHT(T310,2)="A3",VALUE(LEFT(T310,2)),"")</f>
        <v/>
      </c>
      <c r="BD310" s="35" t="str">
        <f t="shared" si="216"/>
        <v/>
      </c>
      <c r="BE310" s="35" t="str">
        <f>IF(RIGHT(Q310,2)="A4",VALUE(LEFT(Q310,2)),"")</f>
        <v/>
      </c>
      <c r="BF310" s="35" t="str">
        <f>IF(RIGHT(R310,2)="A4",VALUE(LEFT(R310,2)),"")</f>
        <v/>
      </c>
      <c r="BG310" s="35" t="str">
        <f>IF(RIGHT(S310,2)="A4",VALUE(LEFT(S310,2)),"")</f>
        <v/>
      </c>
      <c r="BH310" s="35" t="str">
        <f>IF(RIGHT(T310,2)="A4",VALUE(LEFT(T310,2)),"")</f>
        <v/>
      </c>
      <c r="BI310" s="35" t="str">
        <f t="shared" si="221"/>
        <v/>
      </c>
      <c r="BJ310" s="35" t="str">
        <f>IF(RIGHT(Q310,2)="A5",VALUE(LEFT(Q310,2)),"")</f>
        <v/>
      </c>
      <c r="BK310" s="35" t="str">
        <f>IF(RIGHT(R310,2)="A5",VALUE(LEFT(R310,2)),"")</f>
        <v/>
      </c>
      <c r="BL310" s="35" t="str">
        <f>IF(RIGHT(S310,2)="A5",VALUE(LEFT(S310,2)),"")</f>
        <v/>
      </c>
      <c r="BM310" s="35" t="str">
        <f>IF(RIGHT(T310,2)="A5",VALUE(LEFT(T310,2)),"")</f>
        <v/>
      </c>
      <c r="BP310" s="35" t="str">
        <f t="shared" si="241"/>
        <v/>
      </c>
      <c r="BQ310" s="35" t="str">
        <f t="shared" si="226"/>
        <v/>
      </c>
      <c r="BR310" s="35" t="str">
        <f t="shared" si="227"/>
        <v/>
      </c>
      <c r="BS310" s="35" t="str">
        <f t="shared" si="228"/>
        <v/>
      </c>
      <c r="BT310" s="35" t="str">
        <f t="shared" si="229"/>
        <v/>
      </c>
      <c r="BU310" s="35">
        <f t="shared" si="242"/>
        <v>60</v>
      </c>
      <c r="BV310" s="35" t="str">
        <f t="shared" si="230"/>
        <v/>
      </c>
      <c r="BW310" s="35" t="str">
        <f t="shared" si="231"/>
        <v/>
      </c>
      <c r="BX310" s="35" t="str">
        <f t="shared" si="232"/>
        <v/>
      </c>
      <c r="BY310" s="35" t="str">
        <f t="shared" si="233"/>
        <v/>
      </c>
      <c r="BZ310" s="35" t="str">
        <f t="shared" si="243"/>
        <v/>
      </c>
      <c r="CA310" s="35" t="str">
        <f t="shared" si="234"/>
        <v/>
      </c>
      <c r="CB310" s="35" t="str">
        <f t="shared" si="235"/>
        <v/>
      </c>
      <c r="CC310" s="35" t="str">
        <f t="shared" si="236"/>
        <v/>
      </c>
    </row>
    <row r="311" spans="1:81" ht="34" outlineLevel="1" x14ac:dyDescent="0.2">
      <c r="A311" s="32"/>
      <c r="B311" s="11"/>
      <c r="C311" s="32" t="s">
        <v>13</v>
      </c>
      <c r="D311" s="11"/>
      <c r="E311" s="11">
        <v>1</v>
      </c>
      <c r="F311" s="11"/>
      <c r="G311" s="11"/>
      <c r="H311" s="11"/>
      <c r="I311" s="11"/>
      <c r="J311" s="11"/>
      <c r="K311" s="11"/>
      <c r="L311" s="56"/>
      <c r="M311" s="93" t="s">
        <v>1220</v>
      </c>
      <c r="N311" s="32" t="s">
        <v>1227</v>
      </c>
      <c r="O311" s="11">
        <v>1</v>
      </c>
      <c r="P311" s="11"/>
      <c r="Q311" s="11" t="s">
        <v>1222</v>
      </c>
      <c r="R311" s="11"/>
      <c r="S311" s="11"/>
      <c r="T311" s="11"/>
      <c r="U311" s="11"/>
      <c r="V311" s="11"/>
      <c r="W311" s="94"/>
      <c r="X311" s="67" t="s">
        <v>390</v>
      </c>
      <c r="Y311" s="116" t="s">
        <v>588</v>
      </c>
      <c r="Z311" s="11">
        <v>1</v>
      </c>
      <c r="AA311" s="11"/>
      <c r="AB311" s="11"/>
      <c r="AC311" s="11"/>
      <c r="AD311" s="11">
        <v>20</v>
      </c>
      <c r="AE311" s="11"/>
      <c r="AF311" s="11">
        <f>20*36</f>
        <v>720</v>
      </c>
      <c r="AG311" s="11"/>
      <c r="AH311" s="11">
        <v>100</v>
      </c>
      <c r="AJ311" s="35" t="str">
        <f t="shared" si="244"/>
        <v/>
      </c>
      <c r="AK311" s="35" t="str">
        <f t="shared" si="245"/>
        <v/>
      </c>
      <c r="AL311" s="35" t="str">
        <f t="shared" si="246"/>
        <v/>
      </c>
      <c r="AM311" s="35" t="str">
        <f t="shared" si="247"/>
        <v/>
      </c>
      <c r="AN311" s="35" t="str">
        <f t="shared" si="248"/>
        <v/>
      </c>
      <c r="AO311" s="35" t="str">
        <f t="shared" si="250"/>
        <v/>
      </c>
      <c r="AP311" s="35" t="str">
        <f t="shared" si="238"/>
        <v/>
      </c>
      <c r="AQ311" s="35" t="str">
        <f t="shared" si="239"/>
        <v/>
      </c>
      <c r="AR311" s="35" t="str">
        <f t="shared" si="240"/>
        <v/>
      </c>
      <c r="AS311" s="35" t="str">
        <f>IF(RIGHT(U311,2)="A4",LEFT(U311,2),"")</f>
        <v/>
      </c>
      <c r="AT311" s="35" t="str">
        <f t="shared" si="249"/>
        <v/>
      </c>
      <c r="AU311" s="35" t="str">
        <f t="shared" si="209"/>
        <v/>
      </c>
      <c r="AV311" s="35" t="str">
        <f t="shared" si="210"/>
        <v/>
      </c>
      <c r="AW311" s="35" t="str">
        <f t="shared" si="211"/>
        <v/>
      </c>
      <c r="AZ311" s="35" t="str">
        <f>IF(RIGHT(Q311,2)="A3",VALUE(LEFT(Q311,2)),"")</f>
        <v/>
      </c>
      <c r="BA311" s="35" t="str">
        <f>IF(RIGHT(R311,2)="A3",VALUE(LEFT(R311,2)),"")</f>
        <v/>
      </c>
      <c r="BB311" s="35" t="str">
        <f>IF(RIGHT(S311,2)="A3",VALUE(LEFT(S311,2)),"")</f>
        <v/>
      </c>
      <c r="BC311" s="35" t="str">
        <f>IF(RIGHT(T311,2)="A3",VALUE(LEFT(T311,2)),"")</f>
        <v/>
      </c>
      <c r="BD311" s="35" t="str">
        <f t="shared" si="216"/>
        <v/>
      </c>
      <c r="BE311" s="35">
        <f>IF(RIGHT(Q311,2)="A4",VALUE(LEFT(Q311,2)),"")</f>
        <v>40</v>
      </c>
      <c r="BF311" s="35" t="str">
        <f>IF(RIGHT(R311,2)="A4",VALUE(LEFT(R311,2)),"")</f>
        <v/>
      </c>
      <c r="BG311" s="35" t="str">
        <f>IF(RIGHT(S311,2)="A4",VALUE(LEFT(S311,2)),"")</f>
        <v/>
      </c>
      <c r="BH311" s="35" t="str">
        <f>IF(RIGHT(T311,2)="A4",VALUE(LEFT(T311,2)),"")</f>
        <v/>
      </c>
      <c r="BI311" s="35" t="str">
        <f t="shared" si="221"/>
        <v/>
      </c>
      <c r="BJ311" s="35" t="str">
        <f>IF(RIGHT(Q311,2)="A5",VALUE(LEFT(Q311,2)),"")</f>
        <v/>
      </c>
      <c r="BK311" s="35" t="str">
        <f>IF(RIGHT(R311,2)="A5",VALUE(LEFT(R311,2)),"")</f>
        <v/>
      </c>
      <c r="BL311" s="35" t="str">
        <f>IF(RIGHT(S311,2)="A5",VALUE(LEFT(S311,2)),"")</f>
        <v/>
      </c>
      <c r="BM311" s="35" t="str">
        <f>IF(RIGHT(T311,2)="A5",VALUE(LEFT(T311,2)),"")</f>
        <v/>
      </c>
      <c r="BP311" s="35" t="str">
        <f t="shared" si="241"/>
        <v/>
      </c>
      <c r="BQ311" s="35" t="str">
        <f t="shared" si="226"/>
        <v/>
      </c>
      <c r="BR311" s="35" t="str">
        <f t="shared" si="227"/>
        <v/>
      </c>
      <c r="BS311" s="35" t="str">
        <f t="shared" si="228"/>
        <v/>
      </c>
      <c r="BT311" s="35" t="str">
        <f t="shared" si="229"/>
        <v/>
      </c>
      <c r="BU311" s="35" t="str">
        <f t="shared" si="242"/>
        <v/>
      </c>
      <c r="BV311" s="35" t="str">
        <f t="shared" si="230"/>
        <v/>
      </c>
      <c r="BW311" s="35" t="str">
        <f t="shared" si="231"/>
        <v/>
      </c>
      <c r="BX311" s="35" t="str">
        <f t="shared" si="232"/>
        <v/>
      </c>
      <c r="BY311" s="35" t="str">
        <f t="shared" si="233"/>
        <v/>
      </c>
      <c r="BZ311" s="35" t="str">
        <f t="shared" si="243"/>
        <v/>
      </c>
      <c r="CA311" s="35" t="str">
        <f t="shared" si="234"/>
        <v/>
      </c>
      <c r="CB311" s="35" t="str">
        <f t="shared" si="235"/>
        <v/>
      </c>
      <c r="CC311" s="35" t="str">
        <f t="shared" si="236"/>
        <v/>
      </c>
    </row>
    <row r="312" spans="1:81" ht="34" outlineLevel="1" x14ac:dyDescent="0.2">
      <c r="A312" s="32"/>
      <c r="B312" s="11"/>
      <c r="C312" s="32"/>
      <c r="D312" s="11"/>
      <c r="E312" s="11"/>
      <c r="F312" s="11"/>
      <c r="G312" s="11"/>
      <c r="H312" s="11"/>
      <c r="I312" s="11"/>
      <c r="J312" s="11"/>
      <c r="K312" s="11"/>
      <c r="L312" s="56"/>
      <c r="M312" s="93" t="s">
        <v>1223</v>
      </c>
      <c r="N312" s="32" t="s">
        <v>1226</v>
      </c>
      <c r="O312" s="11"/>
      <c r="P312" s="11">
        <v>1</v>
      </c>
      <c r="Q312" s="11"/>
      <c r="R312" s="11"/>
      <c r="S312" s="11">
        <v>25</v>
      </c>
      <c r="T312" s="11"/>
      <c r="U312" s="11">
        <f>36*S312</f>
        <v>900</v>
      </c>
      <c r="V312" s="11"/>
      <c r="W312" s="94"/>
      <c r="X312" s="67" t="s">
        <v>853</v>
      </c>
      <c r="Y312" s="32" t="s">
        <v>854</v>
      </c>
      <c r="Z312" s="11"/>
      <c r="AA312" s="11">
        <v>1</v>
      </c>
      <c r="AB312" s="11"/>
      <c r="AC312" s="11"/>
      <c r="AD312" s="11"/>
      <c r="AE312" s="11"/>
      <c r="AF312" s="11">
        <f>26*36</f>
        <v>936</v>
      </c>
      <c r="AG312" s="11"/>
      <c r="AH312" s="11"/>
      <c r="AJ312" s="35" t="str">
        <f t="shared" si="244"/>
        <v/>
      </c>
      <c r="AK312" s="35" t="str">
        <f t="shared" si="245"/>
        <v/>
      </c>
      <c r="AL312" s="35" t="str">
        <f t="shared" si="246"/>
        <v/>
      </c>
      <c r="AM312" s="35" t="str">
        <f t="shared" si="247"/>
        <v/>
      </c>
      <c r="AN312" s="35" t="str">
        <f t="shared" si="248"/>
        <v/>
      </c>
      <c r="AO312" s="35" t="str">
        <f t="shared" si="250"/>
        <v/>
      </c>
      <c r="AP312" s="35" t="str">
        <f t="shared" si="238"/>
        <v/>
      </c>
      <c r="AQ312" s="35" t="str">
        <f t="shared" si="239"/>
        <v/>
      </c>
      <c r="AR312" s="35" t="str">
        <f t="shared" si="240"/>
        <v/>
      </c>
      <c r="AS312" s="35" t="str">
        <f>IF(RIGHT(U312,2)="A4",LEFT(U312,2),"")</f>
        <v/>
      </c>
      <c r="AT312" s="35" t="str">
        <f t="shared" si="249"/>
        <v/>
      </c>
      <c r="AU312" s="35" t="str">
        <f t="shared" si="209"/>
        <v/>
      </c>
      <c r="AV312" s="35" t="str">
        <f t="shared" si="210"/>
        <v/>
      </c>
      <c r="AW312" s="35" t="str">
        <f t="shared" si="211"/>
        <v/>
      </c>
      <c r="AZ312" s="35" t="str">
        <f>IF(RIGHT(Q312,2)="A3",VALUE(LEFT(Q312,2)),"")</f>
        <v/>
      </c>
      <c r="BA312" s="35" t="str">
        <f>IF(RIGHT(R312,2)="A3",VALUE(LEFT(R312,2)),"")</f>
        <v/>
      </c>
      <c r="BB312" s="35" t="str">
        <f>IF(RIGHT(S312,2)="A3",VALUE(LEFT(S312,2)),"")</f>
        <v/>
      </c>
      <c r="BC312" s="35" t="str">
        <f>IF(RIGHT(T312,2)="A3",VALUE(LEFT(T312,2)),"")</f>
        <v/>
      </c>
      <c r="BD312" s="35" t="str">
        <f t="shared" si="216"/>
        <v/>
      </c>
      <c r="BE312" s="35" t="str">
        <f>IF(RIGHT(Q312,2)="A4",VALUE(LEFT(Q312,2)),"")</f>
        <v/>
      </c>
      <c r="BF312" s="35" t="str">
        <f>IF(RIGHT(R312,2)="A4",VALUE(LEFT(R312,2)),"")</f>
        <v/>
      </c>
      <c r="BG312" s="35" t="str">
        <f>IF(RIGHT(S312,2)="A4",VALUE(LEFT(S312,2)),"")</f>
        <v/>
      </c>
      <c r="BH312" s="35" t="str">
        <f>IF(RIGHT(T312,2)="A4",VALUE(LEFT(T312,2)),"")</f>
        <v/>
      </c>
      <c r="BI312" s="35" t="str">
        <f t="shared" si="221"/>
        <v/>
      </c>
      <c r="BJ312" s="35" t="str">
        <f>IF(RIGHT(Q312,2)="A5",VALUE(LEFT(Q312,2)),"")</f>
        <v/>
      </c>
      <c r="BK312" s="35" t="str">
        <f>IF(RIGHT(R312,2)="A5",VALUE(LEFT(R312,2)),"")</f>
        <v/>
      </c>
      <c r="BL312" s="35" t="str">
        <f>IF(RIGHT(S312,2)="A5",VALUE(LEFT(S312,2)),"")</f>
        <v/>
      </c>
      <c r="BM312" s="35" t="str">
        <f>IF(RIGHT(T312,2)="A5",VALUE(LEFT(T312,2)),"")</f>
        <v/>
      </c>
      <c r="BP312" s="35" t="str">
        <f t="shared" si="241"/>
        <v/>
      </c>
      <c r="BQ312" s="35" t="str">
        <f t="shared" si="226"/>
        <v/>
      </c>
      <c r="BR312" s="35" t="str">
        <f t="shared" si="227"/>
        <v/>
      </c>
      <c r="BS312" s="35" t="str">
        <f t="shared" si="228"/>
        <v/>
      </c>
      <c r="BT312" s="35" t="str">
        <f t="shared" si="229"/>
        <v/>
      </c>
      <c r="BU312" s="35" t="str">
        <f t="shared" si="242"/>
        <v/>
      </c>
      <c r="BV312" s="35" t="str">
        <f t="shared" si="230"/>
        <v/>
      </c>
      <c r="BW312" s="35" t="str">
        <f t="shared" si="231"/>
        <v/>
      </c>
      <c r="BX312" s="35" t="str">
        <f t="shared" si="232"/>
        <v/>
      </c>
      <c r="BY312" s="35" t="str">
        <f t="shared" si="233"/>
        <v/>
      </c>
      <c r="BZ312" s="35" t="str">
        <f t="shared" si="243"/>
        <v/>
      </c>
      <c r="CA312" s="35" t="str">
        <f t="shared" si="234"/>
        <v/>
      </c>
      <c r="CB312" s="35" t="str">
        <f t="shared" si="235"/>
        <v/>
      </c>
      <c r="CC312" s="35" t="str">
        <f t="shared" si="236"/>
        <v/>
      </c>
    </row>
    <row r="313" spans="1:81" ht="17" outlineLevel="1" x14ac:dyDescent="0.2">
      <c r="A313" s="32"/>
      <c r="B313" s="11"/>
      <c r="C313" s="32"/>
      <c r="D313" s="11"/>
      <c r="E313" s="11"/>
      <c r="F313" s="11"/>
      <c r="G313" s="11"/>
      <c r="H313" s="11"/>
      <c r="I313" s="11"/>
      <c r="J313" s="11"/>
      <c r="K313" s="11"/>
      <c r="L313" s="56"/>
      <c r="M313" s="93" t="s">
        <v>1224</v>
      </c>
      <c r="N313" s="32" t="s">
        <v>1228</v>
      </c>
      <c r="O313" s="11"/>
      <c r="P313" s="11">
        <v>1</v>
      </c>
      <c r="Q313" s="11"/>
      <c r="R313" s="11"/>
      <c r="S313" s="11">
        <v>25</v>
      </c>
      <c r="T313" s="11"/>
      <c r="U313" s="11">
        <f>36*S313</f>
        <v>900</v>
      </c>
      <c r="V313" s="11"/>
      <c r="W313" s="94">
        <f>6*20</f>
        <v>120</v>
      </c>
      <c r="X313" s="11"/>
      <c r="Y313" s="32"/>
      <c r="Z313" s="11"/>
      <c r="AA313" s="11"/>
      <c r="AB313" s="11"/>
      <c r="AC313" s="11"/>
      <c r="AD313" s="11"/>
      <c r="AE313" s="11"/>
      <c r="AF313" s="11"/>
      <c r="AG313" s="11"/>
      <c r="AH313" s="11"/>
      <c r="AJ313" s="35" t="str">
        <f t="shared" si="244"/>
        <v/>
      </c>
      <c r="AK313" s="35" t="str">
        <f t="shared" si="245"/>
        <v/>
      </c>
      <c r="AL313" s="35" t="str">
        <f t="shared" si="246"/>
        <v/>
      </c>
      <c r="AM313" s="35" t="str">
        <f t="shared" si="247"/>
        <v/>
      </c>
      <c r="AN313" s="35" t="str">
        <f t="shared" si="248"/>
        <v/>
      </c>
      <c r="AO313" s="35" t="str">
        <f t="shared" si="250"/>
        <v/>
      </c>
      <c r="AP313" s="35" t="str">
        <f t="shared" si="238"/>
        <v/>
      </c>
      <c r="AQ313" s="35" t="str">
        <f t="shared" si="239"/>
        <v/>
      </c>
      <c r="AR313" s="35" t="str">
        <f t="shared" si="240"/>
        <v/>
      </c>
      <c r="AS313" s="35" t="str">
        <f>IF(RIGHT(U313,2)="A4",LEFT(U313,2),"")</f>
        <v/>
      </c>
      <c r="AT313" s="35" t="str">
        <f t="shared" si="249"/>
        <v/>
      </c>
      <c r="AU313" s="35" t="str">
        <f t="shared" si="209"/>
        <v/>
      </c>
      <c r="AV313" s="35" t="str">
        <f t="shared" si="210"/>
        <v/>
      </c>
      <c r="AW313" s="35" t="str">
        <f t="shared" si="211"/>
        <v/>
      </c>
      <c r="AZ313" s="35" t="str">
        <f>IF(RIGHT(Q313,2)="A3",VALUE(LEFT(Q313,2)),"")</f>
        <v/>
      </c>
      <c r="BA313" s="35" t="str">
        <f>IF(RIGHT(R313,2)="A3",VALUE(LEFT(R313,2)),"")</f>
        <v/>
      </c>
      <c r="BB313" s="35" t="str">
        <f>IF(RIGHT(S313,2)="A3",VALUE(LEFT(S313,2)),"")</f>
        <v/>
      </c>
      <c r="BC313" s="35" t="str">
        <f>IF(RIGHT(T313,2)="A3",VALUE(LEFT(T313,2)),"")</f>
        <v/>
      </c>
      <c r="BD313" s="35" t="str">
        <f t="shared" si="216"/>
        <v/>
      </c>
      <c r="BE313" s="35" t="str">
        <f>IF(RIGHT(Q313,2)="A4",VALUE(LEFT(Q313,2)),"")</f>
        <v/>
      </c>
      <c r="BF313" s="35" t="str">
        <f>IF(RIGHT(R313,2)="A4",VALUE(LEFT(R313,2)),"")</f>
        <v/>
      </c>
      <c r="BG313" s="35" t="str">
        <f>IF(RIGHT(S313,2)="A4",VALUE(LEFT(S313,2)),"")</f>
        <v/>
      </c>
      <c r="BH313" s="35" t="str">
        <f>IF(RIGHT(T313,2)="A4",VALUE(LEFT(T313,2)),"")</f>
        <v/>
      </c>
      <c r="BI313" s="35" t="str">
        <f t="shared" si="221"/>
        <v/>
      </c>
      <c r="BJ313" s="35" t="str">
        <f>IF(RIGHT(Q313,2)="A5",VALUE(LEFT(Q313,2)),"")</f>
        <v/>
      </c>
      <c r="BK313" s="35" t="str">
        <f>IF(RIGHT(R313,2)="A5",VALUE(LEFT(R313,2)),"")</f>
        <v/>
      </c>
      <c r="BL313" s="35" t="str">
        <f>IF(RIGHT(S313,2)="A5",VALUE(LEFT(S313,2)),"")</f>
        <v/>
      </c>
      <c r="BM313" s="35" t="str">
        <f>IF(RIGHT(T313,2)="A5",VALUE(LEFT(T313,2)),"")</f>
        <v/>
      </c>
      <c r="BP313" s="35" t="str">
        <f t="shared" si="241"/>
        <v/>
      </c>
      <c r="BQ313" s="35" t="str">
        <f t="shared" si="226"/>
        <v/>
      </c>
      <c r="BR313" s="35" t="str">
        <f t="shared" si="227"/>
        <v/>
      </c>
      <c r="BS313" s="35" t="str">
        <f t="shared" si="228"/>
        <v/>
      </c>
      <c r="BT313" s="35" t="str">
        <f t="shared" si="229"/>
        <v/>
      </c>
      <c r="BU313" s="35" t="str">
        <f t="shared" si="242"/>
        <v/>
      </c>
      <c r="BV313" s="35" t="str">
        <f t="shared" si="230"/>
        <v/>
      </c>
      <c r="BW313" s="35" t="str">
        <f t="shared" si="231"/>
        <v/>
      </c>
      <c r="BX313" s="35" t="str">
        <f t="shared" si="232"/>
        <v/>
      </c>
      <c r="BY313" s="35" t="str">
        <f t="shared" si="233"/>
        <v/>
      </c>
      <c r="BZ313" s="35" t="str">
        <f t="shared" si="243"/>
        <v/>
      </c>
      <c r="CA313" s="35" t="str">
        <f t="shared" si="234"/>
        <v/>
      </c>
      <c r="CB313" s="35" t="str">
        <f t="shared" si="235"/>
        <v/>
      </c>
      <c r="CC313" s="35" t="str">
        <f t="shared" si="236"/>
        <v/>
      </c>
    </row>
    <row r="314" spans="1:81" ht="17" outlineLevel="1" x14ac:dyDescent="0.2">
      <c r="A314" s="32"/>
      <c r="B314" s="11"/>
      <c r="C314" s="32"/>
      <c r="D314" s="11"/>
      <c r="E314" s="11"/>
      <c r="F314" s="11"/>
      <c r="G314" s="11"/>
      <c r="H314" s="11"/>
      <c r="I314" s="11"/>
      <c r="J314" s="11"/>
      <c r="K314" s="11"/>
      <c r="L314" s="56"/>
      <c r="M314" s="93" t="s">
        <v>1225</v>
      </c>
      <c r="N314" s="11"/>
      <c r="O314" s="11"/>
      <c r="P314" s="11"/>
      <c r="Q314" s="11"/>
      <c r="R314" s="11"/>
      <c r="S314" s="11"/>
      <c r="T314" s="11"/>
      <c r="U314" s="11"/>
      <c r="V314" s="11"/>
      <c r="W314" s="94"/>
      <c r="X314" s="67"/>
      <c r="Y314" s="116"/>
      <c r="Z314" s="11"/>
      <c r="AA314" s="11"/>
      <c r="AB314" s="11"/>
      <c r="AC314" s="11"/>
      <c r="AD314" s="11"/>
      <c r="AE314" s="11"/>
      <c r="AF314" s="11"/>
      <c r="AG314" s="11"/>
      <c r="AH314" s="11"/>
      <c r="AJ314" s="35" t="str">
        <f t="shared" si="244"/>
        <v/>
      </c>
      <c r="AK314" s="35" t="str">
        <f t="shared" si="245"/>
        <v/>
      </c>
      <c r="AL314" s="35" t="str">
        <f t="shared" si="246"/>
        <v/>
      </c>
      <c r="AM314" s="35" t="str">
        <f t="shared" si="247"/>
        <v/>
      </c>
      <c r="AN314" s="35" t="str">
        <f t="shared" si="248"/>
        <v/>
      </c>
      <c r="AO314" s="35" t="str">
        <f t="shared" si="250"/>
        <v/>
      </c>
      <c r="AP314" s="35" t="str">
        <f t="shared" si="238"/>
        <v/>
      </c>
      <c r="AQ314" s="35" t="str">
        <f t="shared" si="239"/>
        <v/>
      </c>
      <c r="AR314" s="35" t="str">
        <f t="shared" si="240"/>
        <v/>
      </c>
      <c r="AS314" s="35" t="str">
        <f t="shared" si="208"/>
        <v/>
      </c>
      <c r="AT314" s="35" t="str">
        <f t="shared" si="249"/>
        <v/>
      </c>
      <c r="AU314" s="35" t="str">
        <f t="shared" si="209"/>
        <v/>
      </c>
      <c r="AV314" s="35" t="str">
        <f t="shared" si="210"/>
        <v/>
      </c>
      <c r="AW314" s="35" t="str">
        <f t="shared" si="211"/>
        <v/>
      </c>
      <c r="AZ314" s="35" t="str">
        <f t="shared" si="212"/>
        <v/>
      </c>
      <c r="BA314" s="35" t="str">
        <f t="shared" si="213"/>
        <v/>
      </c>
      <c r="BB314" s="35" t="str">
        <f t="shared" si="214"/>
        <v/>
      </c>
      <c r="BC314" s="35" t="str">
        <f t="shared" si="215"/>
        <v/>
      </c>
      <c r="BD314" s="35" t="str">
        <f t="shared" si="216"/>
        <v/>
      </c>
      <c r="BE314" s="35" t="str">
        <f t="shared" si="217"/>
        <v/>
      </c>
      <c r="BF314" s="35" t="str">
        <f t="shared" si="218"/>
        <v/>
      </c>
      <c r="BG314" s="35" t="str">
        <f t="shared" si="219"/>
        <v/>
      </c>
      <c r="BH314" s="35" t="str">
        <f t="shared" si="220"/>
        <v/>
      </c>
      <c r="BI314" s="35" t="str">
        <f t="shared" si="221"/>
        <v/>
      </c>
      <c r="BJ314" s="35" t="str">
        <f t="shared" si="222"/>
        <v/>
      </c>
      <c r="BK314" s="35" t="str">
        <f t="shared" si="223"/>
        <v/>
      </c>
      <c r="BL314" s="35" t="str">
        <f t="shared" si="224"/>
        <v/>
      </c>
      <c r="BM314" s="35" t="str">
        <f t="shared" si="225"/>
        <v/>
      </c>
      <c r="BP314" s="35" t="str">
        <f t="shared" si="241"/>
        <v/>
      </c>
      <c r="BQ314" s="35" t="str">
        <f t="shared" si="226"/>
        <v/>
      </c>
      <c r="BR314" s="35" t="str">
        <f t="shared" si="227"/>
        <v/>
      </c>
      <c r="BS314" s="35" t="str">
        <f t="shared" si="228"/>
        <v/>
      </c>
      <c r="BT314" s="35" t="str">
        <f t="shared" si="229"/>
        <v/>
      </c>
      <c r="BU314" s="35" t="str">
        <f t="shared" si="242"/>
        <v/>
      </c>
      <c r="BV314" s="35" t="str">
        <f t="shared" si="230"/>
        <v/>
      </c>
      <c r="BW314" s="35" t="str">
        <f t="shared" si="231"/>
        <v/>
      </c>
      <c r="BX314" s="35" t="str">
        <f t="shared" si="232"/>
        <v/>
      </c>
      <c r="BY314" s="35" t="str">
        <f t="shared" si="233"/>
        <v/>
      </c>
      <c r="BZ314" s="35" t="str">
        <f t="shared" si="243"/>
        <v/>
      </c>
      <c r="CA314" s="35" t="str">
        <f t="shared" si="234"/>
        <v/>
      </c>
      <c r="CB314" s="35" t="str">
        <f t="shared" si="235"/>
        <v/>
      </c>
      <c r="CC314" s="35" t="str">
        <f t="shared" si="236"/>
        <v/>
      </c>
    </row>
    <row r="315" spans="1:81" s="155" customFormat="1" ht="18" x14ac:dyDescent="0.2">
      <c r="A315" s="150" t="s">
        <v>174</v>
      </c>
      <c r="B315" s="150" t="s">
        <v>343</v>
      </c>
      <c r="C315" s="150" t="s">
        <v>10</v>
      </c>
      <c r="D315" s="150"/>
      <c r="E315" s="150"/>
      <c r="F315" s="150"/>
      <c r="G315" s="150"/>
      <c r="H315" s="150"/>
      <c r="I315" s="150"/>
      <c r="J315" s="150"/>
      <c r="K315" s="150"/>
      <c r="L315" s="151"/>
      <c r="M315" s="152" t="s">
        <v>331</v>
      </c>
      <c r="N315" s="150" t="s">
        <v>391</v>
      </c>
      <c r="O315" s="150"/>
      <c r="P315" s="150"/>
      <c r="Q315" s="150"/>
      <c r="R315" s="150"/>
      <c r="S315" s="150"/>
      <c r="T315" s="150"/>
      <c r="U315" s="150"/>
      <c r="V315" s="150"/>
      <c r="W315" s="153"/>
      <c r="X315" s="154" t="s">
        <v>302</v>
      </c>
      <c r="Y315" s="150" t="s">
        <v>365</v>
      </c>
      <c r="Z315" s="150"/>
      <c r="AA315" s="150"/>
      <c r="AB315" s="150"/>
      <c r="AC315" s="150"/>
      <c r="AD315" s="150"/>
      <c r="AE315" s="150"/>
      <c r="AF315" s="150"/>
      <c r="AG315" s="150"/>
      <c r="AH315" s="150"/>
      <c r="AJ315" s="35" t="str">
        <f t="shared" si="244"/>
        <v/>
      </c>
      <c r="AK315" s="35" t="str">
        <f t="shared" si="245"/>
        <v/>
      </c>
      <c r="AL315" s="35" t="str">
        <f t="shared" si="246"/>
        <v/>
      </c>
      <c r="AM315" s="35" t="str">
        <f t="shared" si="247"/>
        <v/>
      </c>
      <c r="AN315" s="35" t="str">
        <f t="shared" si="248"/>
        <v/>
      </c>
      <c r="AO315" s="35" t="str">
        <f t="shared" si="250"/>
        <v/>
      </c>
      <c r="AP315" s="35" t="str">
        <f t="shared" si="238"/>
        <v/>
      </c>
      <c r="AQ315" s="35" t="str">
        <f t="shared" si="239"/>
        <v/>
      </c>
      <c r="AR315" s="35" t="str">
        <f t="shared" si="240"/>
        <v/>
      </c>
      <c r="AS315" s="35" t="str">
        <f t="shared" si="208"/>
        <v/>
      </c>
      <c r="AT315" s="35" t="str">
        <f t="shared" si="249"/>
        <v/>
      </c>
      <c r="AU315" s="35" t="str">
        <f t="shared" si="209"/>
        <v/>
      </c>
      <c r="AV315" s="35" t="str">
        <f t="shared" si="210"/>
        <v/>
      </c>
      <c r="AW315" s="35" t="str">
        <f t="shared" si="211"/>
        <v/>
      </c>
      <c r="AX315" s="35"/>
      <c r="AY315" s="35"/>
      <c r="AZ315" s="35" t="str">
        <f t="shared" si="212"/>
        <v/>
      </c>
      <c r="BA315" s="35" t="str">
        <f t="shared" si="213"/>
        <v/>
      </c>
      <c r="BB315" s="35" t="str">
        <f t="shared" si="214"/>
        <v/>
      </c>
      <c r="BC315" s="35" t="str">
        <f t="shared" si="215"/>
        <v/>
      </c>
      <c r="BD315" s="35" t="str">
        <f t="shared" si="216"/>
        <v/>
      </c>
      <c r="BE315" s="35" t="str">
        <f t="shared" si="217"/>
        <v/>
      </c>
      <c r="BF315" s="35" t="str">
        <f t="shared" si="218"/>
        <v/>
      </c>
      <c r="BG315" s="35" t="str">
        <f t="shared" si="219"/>
        <v/>
      </c>
      <c r="BH315" s="35" t="str">
        <f t="shared" si="220"/>
        <v/>
      </c>
      <c r="BI315" s="35" t="str">
        <f t="shared" si="221"/>
        <v/>
      </c>
      <c r="BJ315" s="35" t="str">
        <f t="shared" si="222"/>
        <v/>
      </c>
      <c r="BK315" s="35" t="str">
        <f t="shared" si="223"/>
        <v/>
      </c>
      <c r="BL315" s="35" t="str">
        <f t="shared" si="224"/>
        <v/>
      </c>
      <c r="BM315" s="35" t="str">
        <f t="shared" si="225"/>
        <v/>
      </c>
      <c r="BN315" s="35"/>
      <c r="BO315" s="35"/>
      <c r="BP315" s="35" t="str">
        <f t="shared" si="241"/>
        <v/>
      </c>
      <c r="BQ315" s="35" t="str">
        <f t="shared" si="226"/>
        <v/>
      </c>
      <c r="BR315" s="35" t="str">
        <f t="shared" si="227"/>
        <v/>
      </c>
      <c r="BS315" s="35" t="str">
        <f t="shared" si="228"/>
        <v/>
      </c>
      <c r="BT315" s="35" t="str">
        <f t="shared" si="229"/>
        <v/>
      </c>
      <c r="BU315" s="35" t="str">
        <f t="shared" si="242"/>
        <v/>
      </c>
      <c r="BV315" s="35" t="str">
        <f t="shared" si="230"/>
        <v/>
      </c>
      <c r="BW315" s="35" t="str">
        <f t="shared" si="231"/>
        <v/>
      </c>
      <c r="BX315" s="35" t="str">
        <f t="shared" si="232"/>
        <v/>
      </c>
      <c r="BY315" s="35" t="str">
        <f t="shared" si="233"/>
        <v/>
      </c>
      <c r="BZ315" s="35" t="str">
        <f t="shared" si="243"/>
        <v/>
      </c>
      <c r="CA315" s="35" t="str">
        <f t="shared" si="234"/>
        <v/>
      </c>
      <c r="CB315" s="35" t="str">
        <f t="shared" si="235"/>
        <v/>
      </c>
      <c r="CC315" s="35" t="str">
        <f t="shared" si="236"/>
        <v/>
      </c>
    </row>
    <row r="316" spans="1:81" ht="58" customHeight="1" outlineLevel="1" x14ac:dyDescent="0.2">
      <c r="A316" s="32"/>
      <c r="B316" s="11" t="s">
        <v>949</v>
      </c>
      <c r="C316" s="32" t="s">
        <v>952</v>
      </c>
      <c r="D316" s="11"/>
      <c r="E316" s="11"/>
      <c r="F316" s="11"/>
      <c r="G316" s="11"/>
      <c r="H316" s="11"/>
      <c r="I316" s="11"/>
      <c r="J316" s="11"/>
      <c r="K316" s="11"/>
      <c r="L316" s="56">
        <f>9*20</f>
        <v>180</v>
      </c>
      <c r="M316" s="93"/>
      <c r="N316" s="232" t="s">
        <v>565</v>
      </c>
      <c r="O316" s="42"/>
      <c r="P316" s="42"/>
      <c r="Q316" s="42"/>
      <c r="R316" s="42"/>
      <c r="S316" s="42"/>
      <c r="T316" s="42"/>
      <c r="U316" s="42"/>
      <c r="V316" s="42"/>
      <c r="W316" s="97"/>
      <c r="X316" s="192" t="s">
        <v>569</v>
      </c>
      <c r="Y316" s="32" t="s">
        <v>1008</v>
      </c>
      <c r="Z316" s="11"/>
      <c r="AA316" s="11">
        <v>1</v>
      </c>
      <c r="AB316" s="11" t="s">
        <v>65</v>
      </c>
      <c r="AC316" s="11" t="s">
        <v>99</v>
      </c>
      <c r="AD316" s="11"/>
      <c r="AE316" s="11"/>
      <c r="AF316" s="11"/>
      <c r="AG316" s="11"/>
      <c r="AH316" s="94">
        <v>400</v>
      </c>
      <c r="AJ316" s="35" t="str">
        <f t="shared" si="244"/>
        <v/>
      </c>
      <c r="AK316" s="35" t="str">
        <f t="shared" si="245"/>
        <v/>
      </c>
      <c r="AL316" s="35" t="str">
        <f t="shared" si="246"/>
        <v/>
      </c>
      <c r="AM316" s="35" t="str">
        <f t="shared" si="247"/>
        <v/>
      </c>
      <c r="AN316" s="35" t="str">
        <f t="shared" si="248"/>
        <v/>
      </c>
      <c r="AO316" s="35" t="str">
        <f t="shared" si="250"/>
        <v/>
      </c>
      <c r="AP316" s="35" t="str">
        <f t="shared" si="238"/>
        <v/>
      </c>
      <c r="AQ316" s="35" t="str">
        <f t="shared" si="239"/>
        <v/>
      </c>
      <c r="AR316" s="35" t="str">
        <f t="shared" si="240"/>
        <v/>
      </c>
      <c r="AS316" s="35" t="str">
        <f t="shared" si="208"/>
        <v/>
      </c>
      <c r="AT316" s="35" t="str">
        <f t="shared" si="249"/>
        <v/>
      </c>
      <c r="AU316" s="35" t="str">
        <f t="shared" si="209"/>
        <v/>
      </c>
      <c r="AV316" s="35" t="str">
        <f t="shared" si="210"/>
        <v/>
      </c>
      <c r="AW316" s="35" t="str">
        <f t="shared" si="211"/>
        <v/>
      </c>
      <c r="AZ316" s="35" t="str">
        <f t="shared" si="212"/>
        <v/>
      </c>
      <c r="BA316" s="35" t="str">
        <f t="shared" si="213"/>
        <v/>
      </c>
      <c r="BB316" s="35" t="str">
        <f t="shared" si="214"/>
        <v/>
      </c>
      <c r="BC316" s="35" t="str">
        <f t="shared" si="215"/>
        <v/>
      </c>
      <c r="BD316" s="35" t="str">
        <f t="shared" si="216"/>
        <v/>
      </c>
      <c r="BE316" s="35" t="str">
        <f t="shared" si="217"/>
        <v/>
      </c>
      <c r="BF316" s="35" t="str">
        <f t="shared" si="218"/>
        <v/>
      </c>
      <c r="BG316" s="35" t="str">
        <f t="shared" si="219"/>
        <v/>
      </c>
      <c r="BH316" s="35" t="str">
        <f t="shared" si="220"/>
        <v/>
      </c>
      <c r="BI316" s="35" t="str">
        <f t="shared" si="221"/>
        <v/>
      </c>
      <c r="BJ316" s="35" t="str">
        <f t="shared" si="222"/>
        <v/>
      </c>
      <c r="BK316" s="35" t="str">
        <f t="shared" si="223"/>
        <v/>
      </c>
      <c r="BL316" s="35" t="str">
        <f t="shared" si="224"/>
        <v/>
      </c>
      <c r="BM316" s="35" t="str">
        <f t="shared" si="225"/>
        <v/>
      </c>
      <c r="BP316" s="35" t="str">
        <f t="shared" si="241"/>
        <v/>
      </c>
      <c r="BQ316" s="35" t="str">
        <f t="shared" si="226"/>
        <v/>
      </c>
      <c r="BR316" s="35" t="str">
        <f t="shared" si="227"/>
        <v/>
      </c>
      <c r="BS316" s="35" t="str">
        <f t="shared" si="228"/>
        <v/>
      </c>
      <c r="BT316" s="35" t="str">
        <f t="shared" si="229"/>
        <v/>
      </c>
      <c r="BU316" s="35" t="str">
        <f t="shared" si="242"/>
        <v/>
      </c>
      <c r="BV316" s="35" t="str">
        <f t="shared" si="230"/>
        <v/>
      </c>
      <c r="BW316" s="35" t="str">
        <f t="shared" si="231"/>
        <v/>
      </c>
      <c r="BX316" s="35" t="str">
        <f t="shared" si="232"/>
        <v/>
      </c>
      <c r="BY316" s="35" t="str">
        <f t="shared" si="233"/>
        <v/>
      </c>
      <c r="BZ316" s="35">
        <f t="shared" si="243"/>
        <v>20</v>
      </c>
      <c r="CA316" s="35" t="str">
        <f t="shared" si="234"/>
        <v/>
      </c>
      <c r="CB316" s="35" t="str">
        <f t="shared" si="235"/>
        <v/>
      </c>
      <c r="CC316" s="35" t="str">
        <f t="shared" si="236"/>
        <v/>
      </c>
    </row>
    <row r="317" spans="1:81" ht="56" customHeight="1" outlineLevel="1" x14ac:dyDescent="0.2">
      <c r="A317" s="32"/>
      <c r="B317" s="11" t="s">
        <v>951</v>
      </c>
      <c r="C317" s="32" t="s">
        <v>950</v>
      </c>
      <c r="D317" s="11"/>
      <c r="E317" s="11"/>
      <c r="F317" s="11"/>
      <c r="G317" s="11"/>
      <c r="H317" s="11"/>
      <c r="I317" s="11"/>
      <c r="J317" s="11"/>
      <c r="K317" s="11"/>
      <c r="L317" s="56">
        <f>7*20</f>
        <v>140</v>
      </c>
      <c r="M317" s="93"/>
      <c r="N317" s="233"/>
      <c r="O317" s="42"/>
      <c r="P317" s="42"/>
      <c r="Q317" s="42"/>
      <c r="R317" s="42"/>
      <c r="S317" s="42"/>
      <c r="T317" s="42"/>
      <c r="U317" s="42"/>
      <c r="V317" s="42"/>
      <c r="W317" s="97"/>
      <c r="X317" s="192" t="s">
        <v>570</v>
      </c>
      <c r="Y317" s="32" t="s">
        <v>1007</v>
      </c>
      <c r="Z317" s="11"/>
      <c r="AA317" s="11"/>
      <c r="AB317" s="11" t="s">
        <v>17</v>
      </c>
      <c r="AC317" s="11"/>
      <c r="AD317" s="11">
        <v>10</v>
      </c>
      <c r="AE317" s="11"/>
      <c r="AF317" s="11"/>
      <c r="AG317" s="11">
        <f t="shared" ref="AG317" si="251">36*AD317</f>
        <v>360</v>
      </c>
      <c r="AH317" s="11"/>
    </row>
    <row r="318" spans="1:81" ht="17" outlineLevel="1" x14ac:dyDescent="0.2">
      <c r="A318" s="32"/>
      <c r="B318" s="11" t="s">
        <v>957</v>
      </c>
      <c r="C318" s="32" t="s">
        <v>702</v>
      </c>
      <c r="D318" s="11"/>
      <c r="E318" s="11">
        <v>1</v>
      </c>
      <c r="F318" s="11" t="s">
        <v>52</v>
      </c>
      <c r="G318" s="11"/>
      <c r="H318" s="11"/>
      <c r="I318" s="11"/>
      <c r="J318" s="11"/>
      <c r="K318" s="11"/>
      <c r="L318" s="56"/>
      <c r="M318" s="93"/>
      <c r="N318" s="233"/>
      <c r="O318" s="42"/>
      <c r="P318" s="42"/>
      <c r="Q318" s="42"/>
      <c r="R318" s="42"/>
      <c r="S318" s="42"/>
      <c r="T318" s="42"/>
      <c r="U318" s="42"/>
      <c r="V318" s="42"/>
      <c r="W318" s="97"/>
      <c r="X318" s="42" t="s">
        <v>350</v>
      </c>
      <c r="Y318" s="32" t="s">
        <v>564</v>
      </c>
      <c r="Z318" s="11"/>
      <c r="AA318" s="11"/>
      <c r="AB318" s="11"/>
      <c r="AC318" s="11"/>
      <c r="AD318" s="11"/>
      <c r="AE318" s="11"/>
      <c r="AF318" s="11"/>
      <c r="AG318" s="11"/>
      <c r="AH318" s="11">
        <v>140</v>
      </c>
    </row>
    <row r="319" spans="1:81" ht="57" customHeight="1" outlineLevel="1" x14ac:dyDescent="0.2">
      <c r="A319" s="32"/>
      <c r="B319" s="11" t="s">
        <v>958</v>
      </c>
      <c r="C319" s="32" t="s">
        <v>972</v>
      </c>
      <c r="D319" s="11"/>
      <c r="E319" s="11"/>
      <c r="F319" s="11" t="s">
        <v>40</v>
      </c>
      <c r="G319" s="11"/>
      <c r="H319" s="11"/>
      <c r="I319" s="11"/>
      <c r="J319" s="11"/>
      <c r="K319" s="11"/>
      <c r="L319" s="56"/>
      <c r="M319" s="93"/>
      <c r="N319" s="232" t="s">
        <v>566</v>
      </c>
      <c r="O319" s="42"/>
      <c r="P319" s="42"/>
      <c r="Q319" s="42"/>
      <c r="R319" s="42"/>
      <c r="S319" s="42"/>
      <c r="T319" s="42"/>
      <c r="U319" s="42"/>
      <c r="V319" s="42"/>
      <c r="W319" s="97"/>
      <c r="X319" s="192" t="s">
        <v>571</v>
      </c>
      <c r="Y319" s="32" t="s">
        <v>563</v>
      </c>
      <c r="Z319" s="11"/>
      <c r="AA319" s="11"/>
      <c r="AB319" s="11" t="s">
        <v>30</v>
      </c>
      <c r="AC319" s="11"/>
      <c r="AD319" s="11">
        <v>6</v>
      </c>
      <c r="AE319" s="11"/>
      <c r="AF319" s="11"/>
      <c r="AG319" s="11">
        <f t="shared" ref="AG319:AG331" si="252">36*AD319</f>
        <v>216</v>
      </c>
      <c r="AH319" s="11"/>
    </row>
    <row r="320" spans="1:81" ht="54" customHeight="1" outlineLevel="1" x14ac:dyDescent="0.2">
      <c r="A320" s="32"/>
      <c r="B320" s="11"/>
      <c r="C320" s="32"/>
      <c r="D320" s="11"/>
      <c r="E320" s="11"/>
      <c r="F320" s="11"/>
      <c r="G320" s="11"/>
      <c r="H320" s="11"/>
      <c r="I320" s="11"/>
      <c r="J320" s="11"/>
      <c r="K320" s="11"/>
      <c r="L320" s="56"/>
      <c r="M320" s="93"/>
      <c r="N320" s="44"/>
      <c r="O320" s="42"/>
      <c r="P320" s="42"/>
      <c r="Q320" s="42"/>
      <c r="R320" s="42"/>
      <c r="S320" s="42"/>
      <c r="T320" s="42"/>
      <c r="U320" s="42"/>
      <c r="V320" s="42"/>
      <c r="W320" s="97"/>
      <c r="X320" s="192" t="s">
        <v>572</v>
      </c>
      <c r="Y320" s="32" t="s">
        <v>562</v>
      </c>
      <c r="Z320" s="11"/>
      <c r="AA320" s="11"/>
      <c r="AB320" s="11" t="s">
        <v>550</v>
      </c>
      <c r="AC320" s="11"/>
      <c r="AD320" s="11">
        <v>2</v>
      </c>
      <c r="AE320" s="11"/>
      <c r="AF320" s="11"/>
      <c r="AG320" s="11">
        <f t="shared" si="252"/>
        <v>72</v>
      </c>
      <c r="AH320" s="11"/>
    </row>
    <row r="321" spans="1:81" ht="55" customHeight="1" outlineLevel="1" x14ac:dyDescent="0.2">
      <c r="A321" s="32"/>
      <c r="B321" s="11"/>
      <c r="C321" s="32"/>
      <c r="D321" s="11"/>
      <c r="E321" s="11"/>
      <c r="F321" s="11"/>
      <c r="G321" s="11"/>
      <c r="H321" s="11"/>
      <c r="I321" s="11"/>
      <c r="J321" s="11"/>
      <c r="K321" s="11"/>
      <c r="L321" s="56"/>
      <c r="M321" s="93"/>
      <c r="N321" s="44"/>
      <c r="O321" s="42"/>
      <c r="P321" s="42"/>
      <c r="Q321" s="42"/>
      <c r="R321" s="42"/>
      <c r="S321" s="42"/>
      <c r="T321" s="42"/>
      <c r="U321" s="42"/>
      <c r="V321" s="42"/>
      <c r="W321" s="97"/>
      <c r="X321" s="192" t="s">
        <v>573</v>
      </c>
      <c r="Y321" s="32" t="s">
        <v>561</v>
      </c>
      <c r="Z321" s="11"/>
      <c r="AA321" s="11"/>
      <c r="AB321" s="11" t="s">
        <v>30</v>
      </c>
      <c r="AC321" s="11"/>
      <c r="AD321" s="11">
        <v>6</v>
      </c>
      <c r="AE321" s="11"/>
      <c r="AF321" s="11"/>
      <c r="AG321" s="11">
        <f t="shared" si="252"/>
        <v>216</v>
      </c>
      <c r="AH321" s="11"/>
    </row>
    <row r="322" spans="1:81" ht="52" customHeight="1" outlineLevel="1" x14ac:dyDescent="0.2">
      <c r="A322" s="32"/>
      <c r="B322" s="11"/>
      <c r="C322" s="32"/>
      <c r="D322" s="11"/>
      <c r="E322" s="11"/>
      <c r="F322" s="11"/>
      <c r="G322" s="11"/>
      <c r="H322" s="11"/>
      <c r="I322" s="11"/>
      <c r="J322" s="11"/>
      <c r="K322" s="11"/>
      <c r="L322" s="56"/>
      <c r="M322" s="93"/>
      <c r="N322" s="44"/>
      <c r="O322" s="42"/>
      <c r="P322" s="42"/>
      <c r="Q322" s="42"/>
      <c r="R322" s="42"/>
      <c r="S322" s="42"/>
      <c r="T322" s="42"/>
      <c r="U322" s="42"/>
      <c r="V322" s="42"/>
      <c r="W322" s="97"/>
      <c r="X322" s="192" t="s">
        <v>574</v>
      </c>
      <c r="Y322" s="32" t="s">
        <v>560</v>
      </c>
      <c r="Z322" s="11"/>
      <c r="AA322" s="11"/>
      <c r="AB322" s="11" t="s">
        <v>134</v>
      </c>
      <c r="AC322" s="11"/>
      <c r="AD322" s="11">
        <v>10</v>
      </c>
      <c r="AE322" s="11"/>
      <c r="AF322" s="11"/>
      <c r="AG322" s="11">
        <f t="shared" si="252"/>
        <v>360</v>
      </c>
      <c r="AH322" s="11"/>
    </row>
    <row r="323" spans="1:81" ht="17" outlineLevel="1" x14ac:dyDescent="0.2">
      <c r="A323" s="32"/>
      <c r="B323" s="11"/>
      <c r="C323" s="32"/>
      <c r="D323" s="11"/>
      <c r="E323" s="11"/>
      <c r="F323" s="11"/>
      <c r="G323" s="11"/>
      <c r="H323" s="11"/>
      <c r="I323" s="11"/>
      <c r="J323" s="11"/>
      <c r="K323" s="11"/>
      <c r="L323" s="56"/>
      <c r="M323" s="93"/>
      <c r="N323" s="44"/>
      <c r="O323" s="42"/>
      <c r="P323" s="42"/>
      <c r="Q323" s="42"/>
      <c r="R323" s="42"/>
      <c r="S323" s="42"/>
      <c r="T323" s="42"/>
      <c r="U323" s="42"/>
      <c r="V323" s="42"/>
      <c r="W323" s="97"/>
      <c r="X323" s="42" t="s">
        <v>575</v>
      </c>
      <c r="Y323" s="32" t="s">
        <v>559</v>
      </c>
      <c r="Z323" s="11"/>
      <c r="AA323" s="11"/>
      <c r="AB323" s="11" t="s">
        <v>36</v>
      </c>
      <c r="AC323" s="11"/>
      <c r="AD323" s="11">
        <v>8</v>
      </c>
      <c r="AE323" s="11"/>
      <c r="AF323" s="11"/>
      <c r="AG323" s="11">
        <f t="shared" si="252"/>
        <v>288</v>
      </c>
      <c r="AH323" s="11"/>
    </row>
    <row r="324" spans="1:81" ht="55" customHeight="1" outlineLevel="1" x14ac:dyDescent="0.2">
      <c r="A324" s="32"/>
      <c r="B324" s="11"/>
      <c r="C324" s="32"/>
      <c r="D324" s="11"/>
      <c r="E324" s="11"/>
      <c r="F324" s="11"/>
      <c r="G324" s="11"/>
      <c r="H324" s="11"/>
      <c r="I324" s="11"/>
      <c r="J324" s="11"/>
      <c r="K324" s="11"/>
      <c r="L324" s="56"/>
      <c r="M324" s="93"/>
      <c r="N324" s="44"/>
      <c r="O324" s="42"/>
      <c r="P324" s="42"/>
      <c r="Q324" s="42"/>
      <c r="R324" s="42"/>
      <c r="S324" s="42"/>
      <c r="T324" s="42"/>
      <c r="U324" s="42"/>
      <c r="V324" s="42"/>
      <c r="W324" s="97"/>
      <c r="X324" s="192" t="s">
        <v>576</v>
      </c>
      <c r="Y324" s="32" t="s">
        <v>557</v>
      </c>
      <c r="Z324" s="11"/>
      <c r="AA324" s="11"/>
      <c r="AB324" s="11" t="s">
        <v>17</v>
      </c>
      <c r="AC324" s="11"/>
      <c r="AD324" s="11">
        <v>5</v>
      </c>
      <c r="AE324" s="11"/>
      <c r="AF324" s="11"/>
      <c r="AG324" s="11">
        <f t="shared" si="252"/>
        <v>180</v>
      </c>
      <c r="AH324" s="11"/>
    </row>
    <row r="325" spans="1:81" ht="57" customHeight="1" outlineLevel="1" x14ac:dyDescent="0.2">
      <c r="A325" s="32"/>
      <c r="B325" s="11"/>
      <c r="C325" s="32"/>
      <c r="D325" s="11"/>
      <c r="E325" s="11"/>
      <c r="F325" s="11"/>
      <c r="G325" s="11"/>
      <c r="H325" s="11"/>
      <c r="I325" s="11"/>
      <c r="J325" s="11"/>
      <c r="K325" s="11"/>
      <c r="L325" s="56"/>
      <c r="M325" s="93"/>
      <c r="N325" s="44"/>
      <c r="O325" s="42"/>
      <c r="P325" s="42"/>
      <c r="Q325" s="42"/>
      <c r="R325" s="42"/>
      <c r="S325" s="42"/>
      <c r="T325" s="42"/>
      <c r="U325" s="42"/>
      <c r="V325" s="42"/>
      <c r="W325" s="97"/>
      <c r="X325" s="192" t="s">
        <v>577</v>
      </c>
      <c r="Y325" s="32" t="s">
        <v>556</v>
      </c>
      <c r="Z325" s="11"/>
      <c r="AA325" s="11"/>
      <c r="AB325" s="11" t="s">
        <v>17</v>
      </c>
      <c r="AC325" s="11"/>
      <c r="AD325" s="11">
        <v>1</v>
      </c>
      <c r="AE325" s="11"/>
      <c r="AF325" s="11"/>
      <c r="AG325" s="11">
        <f t="shared" si="252"/>
        <v>36</v>
      </c>
      <c r="AH325" s="11"/>
    </row>
    <row r="326" spans="1:81" ht="62" customHeight="1" outlineLevel="1" x14ac:dyDescent="0.2">
      <c r="A326" s="32"/>
      <c r="B326" s="11"/>
      <c r="C326" s="32"/>
      <c r="D326" s="11"/>
      <c r="E326" s="11"/>
      <c r="F326" s="11"/>
      <c r="G326" s="11"/>
      <c r="H326" s="11"/>
      <c r="I326" s="11"/>
      <c r="J326" s="11"/>
      <c r="K326" s="11"/>
      <c r="L326" s="56"/>
      <c r="M326" s="93"/>
      <c r="N326" s="44"/>
      <c r="O326" s="42"/>
      <c r="P326" s="42"/>
      <c r="Q326" s="42"/>
      <c r="R326" s="42"/>
      <c r="S326" s="42"/>
      <c r="T326" s="42"/>
      <c r="U326" s="42"/>
      <c r="V326" s="42"/>
      <c r="W326" s="97"/>
      <c r="X326" s="192" t="s">
        <v>578</v>
      </c>
      <c r="Y326" s="32" t="s">
        <v>555</v>
      </c>
      <c r="Z326" s="11"/>
      <c r="AA326" s="11"/>
      <c r="AB326" s="11" t="s">
        <v>17</v>
      </c>
      <c r="AC326" s="11"/>
      <c r="AD326" s="11">
        <v>4</v>
      </c>
      <c r="AE326" s="11"/>
      <c r="AF326" s="11"/>
      <c r="AG326" s="11">
        <f t="shared" si="252"/>
        <v>144</v>
      </c>
      <c r="AH326" s="11"/>
    </row>
    <row r="327" spans="1:81" ht="59" customHeight="1" outlineLevel="1" x14ac:dyDescent="0.2">
      <c r="A327" s="32"/>
      <c r="B327" s="11"/>
      <c r="C327" s="32"/>
      <c r="D327" s="11"/>
      <c r="E327" s="11"/>
      <c r="F327" s="11"/>
      <c r="G327" s="11"/>
      <c r="H327" s="11"/>
      <c r="I327" s="11"/>
      <c r="J327" s="11"/>
      <c r="K327" s="11"/>
      <c r="L327" s="56"/>
      <c r="M327" s="93"/>
      <c r="N327" s="44"/>
      <c r="O327" s="42"/>
      <c r="P327" s="42"/>
      <c r="Q327" s="42"/>
      <c r="R327" s="42"/>
      <c r="S327" s="42"/>
      <c r="T327" s="42"/>
      <c r="U327" s="42"/>
      <c r="V327" s="42"/>
      <c r="W327" s="97"/>
      <c r="X327" s="192" t="s">
        <v>579</v>
      </c>
      <c r="Y327" s="32" t="s">
        <v>554</v>
      </c>
      <c r="Z327" s="11"/>
      <c r="AA327" s="11"/>
      <c r="AB327" s="11"/>
      <c r="AC327" s="11"/>
      <c r="AD327" s="11">
        <v>8</v>
      </c>
      <c r="AE327" s="11"/>
      <c r="AF327" s="11"/>
      <c r="AG327" s="11">
        <f t="shared" si="252"/>
        <v>288</v>
      </c>
      <c r="AH327" s="11"/>
    </row>
    <row r="328" spans="1:81" ht="55" customHeight="1" outlineLevel="1" x14ac:dyDescent="0.2">
      <c r="A328" s="32"/>
      <c r="B328" s="11"/>
      <c r="C328" s="32"/>
      <c r="D328" s="11"/>
      <c r="E328" s="11"/>
      <c r="F328" s="11"/>
      <c r="G328" s="11"/>
      <c r="H328" s="11"/>
      <c r="I328" s="11"/>
      <c r="J328" s="11"/>
      <c r="K328" s="11"/>
      <c r="L328" s="56"/>
      <c r="M328" s="93"/>
      <c r="N328" s="44"/>
      <c r="O328" s="42"/>
      <c r="P328" s="42"/>
      <c r="Q328" s="42"/>
      <c r="R328" s="42"/>
      <c r="S328" s="42"/>
      <c r="T328" s="42"/>
      <c r="U328" s="42"/>
      <c r="V328" s="42"/>
      <c r="W328" s="97"/>
      <c r="X328" s="192" t="s">
        <v>580</v>
      </c>
      <c r="Y328" s="32" t="s">
        <v>553</v>
      </c>
      <c r="Z328" s="11"/>
      <c r="AA328" s="11"/>
      <c r="AB328" s="11" t="s">
        <v>30</v>
      </c>
      <c r="AC328" s="11"/>
      <c r="AD328" s="11">
        <v>8</v>
      </c>
      <c r="AE328" s="11"/>
      <c r="AF328" s="11"/>
      <c r="AG328" s="11">
        <f t="shared" si="252"/>
        <v>288</v>
      </c>
      <c r="AH328" s="11"/>
    </row>
    <row r="329" spans="1:81" ht="80" customHeight="1" outlineLevel="1" x14ac:dyDescent="0.2">
      <c r="A329" s="32"/>
      <c r="B329" s="11"/>
      <c r="C329" s="32"/>
      <c r="D329" s="11"/>
      <c r="E329" s="11"/>
      <c r="F329" s="11"/>
      <c r="G329" s="11"/>
      <c r="H329" s="11"/>
      <c r="I329" s="11"/>
      <c r="J329" s="11"/>
      <c r="K329" s="11"/>
      <c r="L329" s="56"/>
      <c r="M329" s="93"/>
      <c r="N329" s="44"/>
      <c r="O329" s="42"/>
      <c r="P329" s="42"/>
      <c r="Q329" s="42"/>
      <c r="R329" s="42"/>
      <c r="S329" s="42"/>
      <c r="T329" s="42"/>
      <c r="U329" s="42"/>
      <c r="V329" s="42"/>
      <c r="W329" s="97"/>
      <c r="X329" s="192" t="s">
        <v>581</v>
      </c>
      <c r="Y329" s="32" t="s">
        <v>552</v>
      </c>
      <c r="Z329" s="11"/>
      <c r="AA329" s="11"/>
      <c r="AB329" s="11" t="s">
        <v>17</v>
      </c>
      <c r="AC329" s="11"/>
      <c r="AD329" s="11">
        <v>5</v>
      </c>
      <c r="AE329" s="11"/>
      <c r="AF329" s="11"/>
      <c r="AG329" s="11">
        <f t="shared" si="252"/>
        <v>180</v>
      </c>
      <c r="AH329" s="11"/>
    </row>
    <row r="330" spans="1:81" ht="68" customHeight="1" outlineLevel="1" x14ac:dyDescent="0.2">
      <c r="A330" s="32"/>
      <c r="B330" s="11"/>
      <c r="C330" s="32"/>
      <c r="D330" s="11"/>
      <c r="E330" s="11"/>
      <c r="F330" s="11"/>
      <c r="G330" s="11"/>
      <c r="H330" s="11"/>
      <c r="I330" s="11"/>
      <c r="J330" s="11"/>
      <c r="K330" s="11"/>
      <c r="L330" s="56"/>
      <c r="M330" s="93"/>
      <c r="N330" s="44"/>
      <c r="O330" s="42"/>
      <c r="P330" s="42"/>
      <c r="Q330" s="42"/>
      <c r="R330" s="42"/>
      <c r="S330" s="42"/>
      <c r="T330" s="42"/>
      <c r="U330" s="42"/>
      <c r="V330" s="42"/>
      <c r="W330" s="97"/>
      <c r="X330" s="192" t="s">
        <v>582</v>
      </c>
      <c r="Y330" s="32" t="s">
        <v>568</v>
      </c>
      <c r="Z330" s="11"/>
      <c r="AA330" s="11"/>
      <c r="AB330" s="11"/>
      <c r="AC330" s="11"/>
      <c r="AD330" s="11">
        <v>10</v>
      </c>
      <c r="AE330" s="11"/>
      <c r="AF330" s="11"/>
      <c r="AG330" s="11">
        <f t="shared" si="252"/>
        <v>360</v>
      </c>
      <c r="AH330" s="11"/>
    </row>
    <row r="331" spans="1:81" ht="76" customHeight="1" outlineLevel="1" x14ac:dyDescent="0.2">
      <c r="A331" s="32"/>
      <c r="B331" s="11"/>
      <c r="C331" s="32"/>
      <c r="D331" s="11"/>
      <c r="E331" s="11"/>
      <c r="F331" s="11"/>
      <c r="G331" s="11"/>
      <c r="H331" s="11"/>
      <c r="I331" s="11"/>
      <c r="J331" s="11"/>
      <c r="K331" s="11"/>
      <c r="L331" s="56"/>
      <c r="M331" s="93"/>
      <c r="N331" s="44"/>
      <c r="O331" s="42"/>
      <c r="P331" s="42"/>
      <c r="Q331" s="42"/>
      <c r="R331" s="42"/>
      <c r="S331" s="42"/>
      <c r="T331" s="42"/>
      <c r="U331" s="42"/>
      <c r="V331" s="42"/>
      <c r="W331" s="97"/>
      <c r="X331" s="192" t="s">
        <v>583</v>
      </c>
      <c r="Y331" s="32" t="s">
        <v>551</v>
      </c>
      <c r="Z331" s="11"/>
      <c r="AA331" s="11"/>
      <c r="AB331" s="11" t="s">
        <v>19</v>
      </c>
      <c r="AC331" s="11"/>
      <c r="AD331" s="11">
        <v>14</v>
      </c>
      <c r="AE331" s="11"/>
      <c r="AF331" s="11"/>
      <c r="AG331" s="11">
        <f t="shared" si="252"/>
        <v>504</v>
      </c>
      <c r="AH331" s="11"/>
    </row>
    <row r="332" spans="1:81" ht="57" customHeight="1" outlineLevel="1" x14ac:dyDescent="0.2">
      <c r="A332" s="32"/>
      <c r="B332" s="11"/>
      <c r="C332" s="32"/>
      <c r="D332" s="11"/>
      <c r="E332" s="11"/>
      <c r="F332" s="11"/>
      <c r="G332" s="11"/>
      <c r="H332" s="11"/>
      <c r="I332" s="11"/>
      <c r="J332" s="11"/>
      <c r="K332" s="11"/>
      <c r="L332" s="56"/>
      <c r="M332" s="93"/>
      <c r="N332" s="44"/>
      <c r="O332" s="42"/>
      <c r="P332" s="42"/>
      <c r="Q332" s="42"/>
      <c r="R332" s="42"/>
      <c r="S332" s="42"/>
      <c r="T332" s="42"/>
      <c r="U332" s="42"/>
      <c r="V332" s="42"/>
      <c r="W332" s="97"/>
      <c r="X332" s="192" t="s">
        <v>584</v>
      </c>
      <c r="Y332" s="32" t="s">
        <v>567</v>
      </c>
      <c r="Z332" s="11"/>
      <c r="AA332" s="11"/>
      <c r="AB332" s="11" t="s">
        <v>31</v>
      </c>
      <c r="AC332" s="11"/>
      <c r="AD332" s="11">
        <v>4</v>
      </c>
      <c r="AE332" s="11"/>
      <c r="AF332" s="11"/>
      <c r="AG332" s="11"/>
      <c r="AH332" s="11"/>
    </row>
    <row r="333" spans="1:81" ht="55" customHeight="1" outlineLevel="1" x14ac:dyDescent="0.2">
      <c r="A333" s="32"/>
      <c r="B333" s="11"/>
      <c r="C333" s="32"/>
      <c r="D333" s="11"/>
      <c r="E333" s="11"/>
      <c r="F333" s="11"/>
      <c r="G333" s="11"/>
      <c r="H333" s="11"/>
      <c r="I333" s="11"/>
      <c r="J333" s="11"/>
      <c r="K333" s="11"/>
      <c r="L333" s="56"/>
      <c r="M333" s="93"/>
      <c r="N333" s="32" t="s">
        <v>178</v>
      </c>
      <c r="O333" s="11"/>
      <c r="P333" s="11"/>
      <c r="Q333" s="11" t="s">
        <v>103</v>
      </c>
      <c r="R333" s="11"/>
      <c r="S333" s="11"/>
      <c r="T333" s="11"/>
      <c r="U333" s="11"/>
      <c r="V333" s="11"/>
      <c r="W333" s="94"/>
      <c r="X333" s="192" t="s">
        <v>585</v>
      </c>
      <c r="Y333" s="32" t="s">
        <v>590</v>
      </c>
      <c r="Z333" s="11"/>
      <c r="AA333" s="11"/>
      <c r="AB333" s="11" t="s">
        <v>550</v>
      </c>
      <c r="AC333" s="11"/>
      <c r="AD333" s="11">
        <v>2</v>
      </c>
      <c r="AE333" s="11"/>
      <c r="AF333" s="11"/>
      <c r="AG333" s="11"/>
      <c r="AH333" s="11">
        <v>80</v>
      </c>
      <c r="AJ333" s="35" t="str">
        <f t="shared" si="244"/>
        <v/>
      </c>
      <c r="AK333" s="35" t="str">
        <f t="shared" si="245"/>
        <v/>
      </c>
      <c r="AL333" s="35" t="str">
        <f t="shared" si="246"/>
        <v/>
      </c>
      <c r="AM333" s="35" t="str">
        <f t="shared" si="247"/>
        <v/>
      </c>
      <c r="AN333" s="35" t="str">
        <f t="shared" si="248"/>
        <v/>
      </c>
      <c r="AO333" s="35" t="str">
        <f t="shared" si="250"/>
        <v/>
      </c>
      <c r="AP333" s="35" t="str">
        <f t="shared" si="238"/>
        <v/>
      </c>
      <c r="AQ333" s="35" t="str">
        <f t="shared" si="239"/>
        <v/>
      </c>
      <c r="AR333" s="35" t="str">
        <f t="shared" si="240"/>
        <v/>
      </c>
      <c r="AS333" s="35" t="str">
        <f t="shared" si="208"/>
        <v/>
      </c>
      <c r="AT333" s="35" t="str">
        <f t="shared" si="249"/>
        <v/>
      </c>
      <c r="AU333" s="35" t="str">
        <f t="shared" si="209"/>
        <v/>
      </c>
      <c r="AV333" s="35" t="str">
        <f t="shared" si="210"/>
        <v/>
      </c>
      <c r="AW333" s="35" t="str">
        <f t="shared" si="211"/>
        <v/>
      </c>
      <c r="AZ333" s="35">
        <f t="shared" si="212"/>
        <v>40</v>
      </c>
      <c r="BA333" s="35" t="str">
        <f t="shared" si="213"/>
        <v/>
      </c>
      <c r="BB333" s="35" t="str">
        <f t="shared" si="214"/>
        <v/>
      </c>
      <c r="BC333" s="35" t="str">
        <f t="shared" si="215"/>
        <v/>
      </c>
      <c r="BD333" s="35" t="str">
        <f t="shared" si="216"/>
        <v/>
      </c>
      <c r="BE333" s="35" t="str">
        <f t="shared" si="217"/>
        <v/>
      </c>
      <c r="BF333" s="35" t="str">
        <f t="shared" si="218"/>
        <v/>
      </c>
      <c r="BG333" s="35" t="str">
        <f t="shared" si="219"/>
        <v/>
      </c>
      <c r="BH333" s="35" t="str">
        <f t="shared" si="220"/>
        <v/>
      </c>
      <c r="BI333" s="35" t="str">
        <f t="shared" si="221"/>
        <v/>
      </c>
      <c r="BJ333" s="35" t="str">
        <f t="shared" si="222"/>
        <v/>
      </c>
      <c r="BK333" s="35" t="str">
        <f t="shared" si="223"/>
        <v/>
      </c>
      <c r="BL333" s="35" t="str">
        <f t="shared" si="224"/>
        <v/>
      </c>
      <c r="BM333" s="35" t="str">
        <f t="shared" si="225"/>
        <v/>
      </c>
      <c r="BP333" s="35" t="str">
        <f>IF(RIGHT(AB333,2)="A3",VALUE(LEFT(AB333,2)),"")</f>
        <v/>
      </c>
      <c r="BQ333" s="35" t="str">
        <f t="shared" si="226"/>
        <v/>
      </c>
      <c r="BR333" s="35" t="str">
        <f t="shared" si="227"/>
        <v/>
      </c>
      <c r="BS333" s="35" t="str">
        <f t="shared" si="228"/>
        <v/>
      </c>
      <c r="BT333" s="35" t="str">
        <f t="shared" si="229"/>
        <v/>
      </c>
      <c r="BU333" s="35" t="e">
        <f>IF(RIGHT(AB333,2)="A4",VALUE(LEFT(AB333,2)),"")</f>
        <v>#VALUE!</v>
      </c>
      <c r="BV333" s="35" t="str">
        <f t="shared" si="230"/>
        <v/>
      </c>
      <c r="BW333" s="35" t="str">
        <f t="shared" si="231"/>
        <v/>
      </c>
      <c r="BX333" s="35" t="str">
        <f t="shared" si="232"/>
        <v/>
      </c>
      <c r="BY333" s="35" t="str">
        <f t="shared" si="233"/>
        <v/>
      </c>
      <c r="BZ333" s="35" t="str">
        <f>IF(RIGHT(AB333,2)="A5",VALUE(LEFT(AB333,2)),"")</f>
        <v/>
      </c>
      <c r="CA333" s="35" t="str">
        <f t="shared" si="234"/>
        <v/>
      </c>
      <c r="CB333" s="35" t="str">
        <f t="shared" si="235"/>
        <v/>
      </c>
      <c r="CC333" s="35" t="str">
        <f t="shared" si="236"/>
        <v/>
      </c>
    </row>
    <row r="334" spans="1:81" ht="50" customHeight="1" outlineLevel="1" x14ac:dyDescent="0.2">
      <c r="A334" s="32"/>
      <c r="B334" s="11"/>
      <c r="C334" s="32"/>
      <c r="D334" s="11"/>
      <c r="E334" s="11"/>
      <c r="F334" s="11"/>
      <c r="G334" s="11"/>
      <c r="H334" s="11"/>
      <c r="I334" s="11"/>
      <c r="J334" s="11"/>
      <c r="K334" s="11"/>
      <c r="L334" s="56"/>
      <c r="M334" s="93"/>
      <c r="N334" s="45"/>
      <c r="O334" s="11"/>
      <c r="P334" s="11"/>
      <c r="Q334" s="11"/>
      <c r="R334" s="11"/>
      <c r="S334" s="11"/>
      <c r="T334" s="11"/>
      <c r="U334" s="11"/>
      <c r="V334" s="11"/>
      <c r="W334" s="94"/>
      <c r="X334" s="192" t="s">
        <v>586</v>
      </c>
      <c r="Y334" s="32" t="s">
        <v>558</v>
      </c>
      <c r="Z334" s="11"/>
      <c r="AA334" s="11"/>
      <c r="AB334" s="11" t="s">
        <v>17</v>
      </c>
      <c r="AC334" s="11"/>
      <c r="AD334" s="11">
        <v>4</v>
      </c>
      <c r="AE334" s="11"/>
      <c r="AF334" s="11"/>
      <c r="AG334" s="11">
        <f>AD334*36</f>
        <v>144</v>
      </c>
      <c r="AH334" s="11"/>
    </row>
    <row r="335" spans="1:81" ht="53" customHeight="1" outlineLevel="1" x14ac:dyDescent="0.2">
      <c r="A335" s="32"/>
      <c r="B335" s="11"/>
      <c r="C335" s="32"/>
      <c r="D335" s="11"/>
      <c r="E335" s="11"/>
      <c r="F335" s="11"/>
      <c r="G335" s="11"/>
      <c r="H335" s="11"/>
      <c r="I335" s="11"/>
      <c r="J335" s="11"/>
      <c r="K335" s="11"/>
      <c r="L335" s="56"/>
      <c r="M335" s="93"/>
      <c r="N335" s="32"/>
      <c r="O335" s="11"/>
      <c r="P335" s="11"/>
      <c r="Q335" s="11"/>
      <c r="R335" s="11"/>
      <c r="S335" s="11"/>
      <c r="T335" s="11"/>
      <c r="U335" s="11"/>
      <c r="V335" s="11"/>
      <c r="W335" s="94"/>
      <c r="X335" s="177"/>
      <c r="Y335" s="32"/>
      <c r="Z335" s="11"/>
      <c r="AA335" s="11"/>
      <c r="AB335" s="11"/>
      <c r="AC335" s="11"/>
      <c r="AD335" s="11"/>
      <c r="AE335" s="11"/>
      <c r="AF335" s="11"/>
      <c r="AG335" s="11"/>
      <c r="AH335" s="11"/>
      <c r="AJ335" s="35" t="str">
        <f>IF(RIGHT(F318,2)="A3",VALUE(LEFT(F318,2)),"")</f>
        <v/>
      </c>
      <c r="AK335" s="35" t="str">
        <f t="shared" si="245"/>
        <v/>
      </c>
      <c r="AL335" s="35" t="str">
        <f t="shared" si="246"/>
        <v/>
      </c>
      <c r="AM335" s="35" t="str">
        <f t="shared" si="247"/>
        <v/>
      </c>
      <c r="AN335" s="35" t="str">
        <f t="shared" si="248"/>
        <v/>
      </c>
      <c r="AO335" s="35">
        <f>IF(RIGHT(F318,2)="A4",VALUE(LEFT(F318,2)),"")</f>
        <v>40</v>
      </c>
      <c r="AP335" s="35" t="str">
        <f t="shared" si="238"/>
        <v/>
      </c>
      <c r="AQ335" s="35" t="str">
        <f t="shared" si="239"/>
        <v/>
      </c>
      <c r="AR335" s="35" t="str">
        <f t="shared" si="240"/>
        <v/>
      </c>
      <c r="AS335" s="35" t="str">
        <f t="shared" si="208"/>
        <v/>
      </c>
      <c r="AT335" s="35" t="str">
        <f>IF(RIGHT(F318,2)="A5",VALUE(LEFT(F318,2)),"")</f>
        <v/>
      </c>
      <c r="AU335" s="35" t="str">
        <f t="shared" si="209"/>
        <v/>
      </c>
      <c r="AV335" s="35" t="str">
        <f t="shared" si="210"/>
        <v/>
      </c>
      <c r="AW335" s="35" t="str">
        <f t="shared" si="211"/>
        <v/>
      </c>
      <c r="AZ335" s="35" t="str">
        <f t="shared" si="212"/>
        <v/>
      </c>
      <c r="BA335" s="35" t="str">
        <f t="shared" si="213"/>
        <v/>
      </c>
      <c r="BB335" s="35" t="str">
        <f t="shared" si="214"/>
        <v/>
      </c>
      <c r="BC335" s="35" t="str">
        <f t="shared" si="215"/>
        <v/>
      </c>
      <c r="BD335" s="35" t="str">
        <f t="shared" si="216"/>
        <v/>
      </c>
      <c r="BE335" s="35" t="str">
        <f t="shared" si="217"/>
        <v/>
      </c>
      <c r="BF335" s="35" t="str">
        <f t="shared" si="218"/>
        <v/>
      </c>
      <c r="BG335" s="35" t="str">
        <f t="shared" si="219"/>
        <v/>
      </c>
      <c r="BH335" s="35" t="str">
        <f t="shared" si="220"/>
        <v/>
      </c>
      <c r="BI335" s="35" t="str">
        <f t="shared" si="221"/>
        <v/>
      </c>
      <c r="BJ335" s="35" t="str">
        <f t="shared" si="222"/>
        <v/>
      </c>
      <c r="BK335" s="35" t="str">
        <f t="shared" si="223"/>
        <v/>
      </c>
      <c r="BL335" s="35" t="str">
        <f t="shared" si="224"/>
        <v/>
      </c>
      <c r="BM335" s="35" t="str">
        <f t="shared" si="225"/>
        <v/>
      </c>
      <c r="BP335" s="35" t="str">
        <f>IF(RIGHT(AB335,2)="A3",VALUE(LEFT(AB335,2)),"")</f>
        <v/>
      </c>
      <c r="BQ335" s="35" t="str">
        <f t="shared" si="226"/>
        <v/>
      </c>
      <c r="BR335" s="35" t="str">
        <f t="shared" si="227"/>
        <v/>
      </c>
      <c r="BS335" s="35" t="str">
        <f t="shared" si="228"/>
        <v/>
      </c>
      <c r="BT335" s="35" t="str">
        <f t="shared" si="229"/>
        <v/>
      </c>
      <c r="BU335" s="35" t="str">
        <f>IF(RIGHT(AB335,2)="A4",VALUE(LEFT(AB335,2)),"")</f>
        <v/>
      </c>
      <c r="BV335" s="35" t="str">
        <f t="shared" si="230"/>
        <v/>
      </c>
      <c r="BW335" s="35" t="str">
        <f t="shared" si="231"/>
        <v/>
      </c>
      <c r="BX335" s="35" t="str">
        <f t="shared" si="232"/>
        <v/>
      </c>
      <c r="BY335" s="35" t="str">
        <f t="shared" si="233"/>
        <v/>
      </c>
      <c r="BZ335" s="35" t="str">
        <f>IF(RIGHT(AB335,2)="A5",VALUE(LEFT(AB335,2)),"")</f>
        <v/>
      </c>
      <c r="CA335" s="35" t="str">
        <f t="shared" si="234"/>
        <v/>
      </c>
      <c r="CB335" s="35" t="str">
        <f t="shared" si="235"/>
        <v/>
      </c>
      <c r="CC335" s="35" t="str">
        <f t="shared" si="236"/>
        <v/>
      </c>
    </row>
    <row r="336" spans="1:81" ht="54" customHeight="1" outlineLevel="1" x14ac:dyDescent="0.2">
      <c r="A336" s="32"/>
      <c r="B336" s="11"/>
      <c r="C336" s="32"/>
      <c r="D336" s="11"/>
      <c r="E336" s="11"/>
      <c r="F336" s="11"/>
      <c r="G336" s="11"/>
      <c r="H336" s="11"/>
      <c r="I336" s="11"/>
      <c r="J336" s="11"/>
      <c r="K336" s="11"/>
      <c r="L336" s="56"/>
      <c r="M336" s="93"/>
      <c r="N336" s="32"/>
      <c r="O336" s="11"/>
      <c r="P336" s="11"/>
      <c r="Q336" s="11"/>
      <c r="R336" s="11"/>
      <c r="S336" s="11"/>
      <c r="T336" s="11"/>
      <c r="U336" s="11"/>
      <c r="V336" s="11"/>
      <c r="W336" s="94"/>
      <c r="X336" s="177" t="s">
        <v>591</v>
      </c>
      <c r="Y336" s="32" t="s">
        <v>549</v>
      </c>
      <c r="Z336" s="11"/>
      <c r="AA336" s="11">
        <v>1</v>
      </c>
      <c r="AB336" s="11" t="s">
        <v>42</v>
      </c>
      <c r="AC336" s="11"/>
      <c r="AD336" s="11">
        <v>10</v>
      </c>
      <c r="AE336" s="11"/>
      <c r="AF336" s="11">
        <v>400</v>
      </c>
      <c r="AG336" s="11"/>
      <c r="AH336" s="11">
        <v>80</v>
      </c>
      <c r="AJ336" s="35" t="str">
        <f t="shared" si="244"/>
        <v/>
      </c>
      <c r="AK336" s="35" t="str">
        <f t="shared" si="245"/>
        <v/>
      </c>
      <c r="AL336" s="35" t="str">
        <f t="shared" si="246"/>
        <v/>
      </c>
      <c r="AM336" s="35" t="str">
        <f t="shared" si="247"/>
        <v/>
      </c>
      <c r="AN336" s="35" t="str">
        <f t="shared" si="248"/>
        <v/>
      </c>
      <c r="AO336" s="35" t="str">
        <f t="shared" si="250"/>
        <v/>
      </c>
      <c r="AP336" s="35" t="str">
        <f t="shared" si="238"/>
        <v/>
      </c>
      <c r="AQ336" s="35" t="str">
        <f t="shared" si="239"/>
        <v/>
      </c>
      <c r="AR336" s="35" t="str">
        <f t="shared" si="240"/>
        <v/>
      </c>
      <c r="AS336" s="35" t="str">
        <f t="shared" si="208"/>
        <v/>
      </c>
      <c r="AT336" s="35" t="str">
        <f t="shared" si="249"/>
        <v/>
      </c>
      <c r="AU336" s="35" t="str">
        <f t="shared" si="209"/>
        <v/>
      </c>
      <c r="AV336" s="35" t="str">
        <f t="shared" si="210"/>
        <v/>
      </c>
      <c r="AW336" s="35" t="str">
        <f t="shared" si="211"/>
        <v/>
      </c>
      <c r="AZ336" s="35" t="str">
        <f t="shared" si="212"/>
        <v/>
      </c>
      <c r="BA336" s="35" t="str">
        <f t="shared" si="213"/>
        <v/>
      </c>
      <c r="BB336" s="35" t="str">
        <f t="shared" si="214"/>
        <v/>
      </c>
      <c r="BC336" s="35" t="str">
        <f t="shared" si="215"/>
        <v/>
      </c>
      <c r="BD336" s="35" t="str">
        <f t="shared" si="216"/>
        <v/>
      </c>
      <c r="BE336" s="35" t="str">
        <f t="shared" si="217"/>
        <v/>
      </c>
      <c r="BF336" s="35" t="str">
        <f t="shared" si="218"/>
        <v/>
      </c>
      <c r="BG336" s="35" t="str">
        <f t="shared" si="219"/>
        <v/>
      </c>
      <c r="BH336" s="35" t="str">
        <f t="shared" si="220"/>
        <v/>
      </c>
      <c r="BI336" s="35" t="str">
        <f t="shared" si="221"/>
        <v/>
      </c>
      <c r="BJ336" s="35" t="str">
        <f t="shared" si="222"/>
        <v/>
      </c>
      <c r="BK336" s="35" t="str">
        <f t="shared" si="223"/>
        <v/>
      </c>
      <c r="BL336" s="35" t="str">
        <f t="shared" si="224"/>
        <v/>
      </c>
      <c r="BM336" s="35" t="str">
        <f t="shared" si="225"/>
        <v/>
      </c>
      <c r="BP336" s="35" t="str">
        <f>IF(RIGHT(AB336,2)="A3",VALUE(LEFT(AB336,2)),"")</f>
        <v/>
      </c>
      <c r="BQ336" s="35" t="str">
        <f t="shared" si="226"/>
        <v/>
      </c>
      <c r="BR336" s="35" t="str">
        <f t="shared" si="227"/>
        <v/>
      </c>
      <c r="BS336" s="35" t="str">
        <f t="shared" si="228"/>
        <v/>
      </c>
      <c r="BT336" s="35" t="str">
        <f t="shared" si="229"/>
        <v/>
      </c>
      <c r="BU336" s="35">
        <f>IF(RIGHT(AB336,2)="A4",VALUE(LEFT(AB336,2)),"")</f>
        <v>15</v>
      </c>
      <c r="BV336" s="35" t="str">
        <f t="shared" si="230"/>
        <v/>
      </c>
      <c r="BW336" s="35" t="str">
        <f t="shared" si="231"/>
        <v/>
      </c>
      <c r="BX336" s="35" t="str">
        <f t="shared" si="232"/>
        <v/>
      </c>
      <c r="BY336" s="35" t="str">
        <f t="shared" si="233"/>
        <v/>
      </c>
      <c r="BZ336" s="35" t="str">
        <f>IF(RIGHT(AB336,2)="A5",VALUE(LEFT(AB336,2)),"")</f>
        <v/>
      </c>
      <c r="CA336" s="35" t="str">
        <f t="shared" si="234"/>
        <v/>
      </c>
      <c r="CB336" s="35" t="str">
        <f t="shared" si="235"/>
        <v/>
      </c>
      <c r="CC336" s="35" t="str">
        <f t="shared" si="236"/>
        <v/>
      </c>
    </row>
    <row r="337" spans="1:81" ht="49" customHeight="1" outlineLevel="1" x14ac:dyDescent="0.2">
      <c r="A337" s="32"/>
      <c r="B337" s="11"/>
      <c r="C337" s="32"/>
      <c r="D337" s="11"/>
      <c r="E337" s="11"/>
      <c r="F337" s="11"/>
      <c r="G337" s="11"/>
      <c r="H337" s="11"/>
      <c r="I337" s="11"/>
      <c r="J337" s="11"/>
      <c r="K337" s="11"/>
      <c r="L337" s="56"/>
      <c r="M337" s="93"/>
      <c r="N337" s="32"/>
      <c r="O337" s="11"/>
      <c r="P337" s="11"/>
      <c r="Q337" s="11"/>
      <c r="R337" s="11"/>
      <c r="S337" s="11"/>
      <c r="T337" s="11"/>
      <c r="U337" s="11"/>
      <c r="V337" s="11"/>
      <c r="W337" s="94"/>
      <c r="X337" s="177" t="s">
        <v>592</v>
      </c>
      <c r="Y337" s="32" t="s">
        <v>600</v>
      </c>
      <c r="Z337" s="11"/>
      <c r="AA337" s="11">
        <v>1</v>
      </c>
      <c r="AB337" s="11"/>
      <c r="AC337" s="11"/>
      <c r="AD337" s="11"/>
      <c r="AE337" s="11"/>
      <c r="AF337" s="11"/>
      <c r="AG337" s="11"/>
      <c r="AH337" s="11"/>
      <c r="AJ337" s="35" t="str">
        <f t="shared" si="244"/>
        <v/>
      </c>
      <c r="AK337" s="35" t="str">
        <f t="shared" si="245"/>
        <v/>
      </c>
      <c r="AL337" s="35" t="str">
        <f t="shared" si="246"/>
        <v/>
      </c>
      <c r="AM337" s="35" t="str">
        <f t="shared" si="247"/>
        <v/>
      </c>
      <c r="AN337" s="35" t="str">
        <f t="shared" si="248"/>
        <v/>
      </c>
      <c r="AO337" s="35" t="str">
        <f t="shared" si="250"/>
        <v/>
      </c>
      <c r="AP337" s="35" t="str">
        <f t="shared" si="238"/>
        <v/>
      </c>
      <c r="AQ337" s="35" t="str">
        <f t="shared" si="239"/>
        <v/>
      </c>
      <c r="AR337" s="35" t="str">
        <f t="shared" si="240"/>
        <v/>
      </c>
      <c r="AS337" s="35" t="str">
        <f t="shared" si="208"/>
        <v/>
      </c>
      <c r="AT337" s="35" t="str">
        <f t="shared" si="249"/>
        <v/>
      </c>
      <c r="AU337" s="35" t="str">
        <f t="shared" si="209"/>
        <v/>
      </c>
      <c r="AV337" s="35" t="str">
        <f t="shared" si="210"/>
        <v/>
      </c>
      <c r="AW337" s="35" t="str">
        <f t="shared" si="211"/>
        <v/>
      </c>
      <c r="AZ337" s="35" t="str">
        <f t="shared" si="212"/>
        <v/>
      </c>
      <c r="BA337" s="35" t="str">
        <f t="shared" si="213"/>
        <v/>
      </c>
      <c r="BB337" s="35" t="str">
        <f t="shared" si="214"/>
        <v/>
      </c>
      <c r="BC337" s="35" t="str">
        <f t="shared" si="215"/>
        <v/>
      </c>
      <c r="BD337" s="35" t="str">
        <f t="shared" si="216"/>
        <v/>
      </c>
      <c r="BE337" s="35" t="str">
        <f t="shared" si="217"/>
        <v/>
      </c>
      <c r="BF337" s="35" t="str">
        <f t="shared" si="218"/>
        <v/>
      </c>
      <c r="BG337" s="35" t="str">
        <f t="shared" si="219"/>
        <v/>
      </c>
      <c r="BH337" s="35" t="str">
        <f t="shared" si="220"/>
        <v/>
      </c>
      <c r="BI337" s="35" t="str">
        <f t="shared" si="221"/>
        <v/>
      </c>
      <c r="BJ337" s="35" t="str">
        <f t="shared" si="222"/>
        <v/>
      </c>
      <c r="BK337" s="35" t="str">
        <f t="shared" si="223"/>
        <v/>
      </c>
      <c r="BL337" s="35" t="str">
        <f t="shared" si="224"/>
        <v/>
      </c>
      <c r="BM337" s="35" t="str">
        <f t="shared" si="225"/>
        <v/>
      </c>
      <c r="BP337" s="35" t="str">
        <f>IF(RIGHT(AB337,2)="A3",VALUE(LEFT(AB337,2)),"")</f>
        <v/>
      </c>
      <c r="BQ337" s="35" t="str">
        <f t="shared" si="226"/>
        <v/>
      </c>
      <c r="BR337" s="35" t="str">
        <f t="shared" si="227"/>
        <v/>
      </c>
      <c r="BS337" s="35" t="str">
        <f t="shared" si="228"/>
        <v/>
      </c>
      <c r="BT337" s="35" t="str">
        <f t="shared" si="229"/>
        <v/>
      </c>
      <c r="BU337" s="35" t="str">
        <f>IF(RIGHT(AB337,2)="A4",VALUE(LEFT(AB337,2)),"")</f>
        <v/>
      </c>
      <c r="BV337" s="35" t="str">
        <f t="shared" si="230"/>
        <v/>
      </c>
      <c r="BW337" s="35" t="str">
        <f t="shared" si="231"/>
        <v/>
      </c>
      <c r="BX337" s="35" t="str">
        <f t="shared" si="232"/>
        <v/>
      </c>
      <c r="BY337" s="35" t="str">
        <f t="shared" si="233"/>
        <v/>
      </c>
      <c r="BZ337" s="35" t="str">
        <f>IF(RIGHT(AB337,2)="A5",VALUE(LEFT(AB337,2)),"")</f>
        <v/>
      </c>
      <c r="CA337" s="35" t="str">
        <f t="shared" si="234"/>
        <v/>
      </c>
      <c r="CB337" s="35" t="str">
        <f t="shared" si="235"/>
        <v/>
      </c>
      <c r="CC337" s="35" t="str">
        <f t="shared" si="236"/>
        <v/>
      </c>
    </row>
    <row r="338" spans="1:81" ht="63" customHeight="1" outlineLevel="1" x14ac:dyDescent="0.2">
      <c r="A338" s="32"/>
      <c r="B338" s="11"/>
      <c r="C338" s="32"/>
      <c r="D338" s="11"/>
      <c r="E338" s="11"/>
      <c r="F338" s="11"/>
      <c r="G338" s="11"/>
      <c r="H338" s="11"/>
      <c r="I338" s="11"/>
      <c r="J338" s="11"/>
      <c r="K338" s="11"/>
      <c r="L338" s="56"/>
      <c r="M338" s="93"/>
      <c r="N338" s="32"/>
      <c r="O338" s="11"/>
      <c r="P338" s="11"/>
      <c r="Q338" s="11"/>
      <c r="R338" s="11"/>
      <c r="S338" s="11"/>
      <c r="T338" s="11"/>
      <c r="U338" s="11"/>
      <c r="V338" s="11"/>
      <c r="W338" s="94"/>
      <c r="X338" s="177" t="s">
        <v>593</v>
      </c>
      <c r="Y338" s="32" t="s">
        <v>598</v>
      </c>
      <c r="Z338" s="11"/>
      <c r="AA338" s="11">
        <v>1</v>
      </c>
      <c r="AB338" s="11"/>
      <c r="AC338" s="11"/>
      <c r="AD338" s="11"/>
      <c r="AE338" s="11"/>
      <c r="AF338" s="11"/>
      <c r="AG338" s="11"/>
      <c r="AH338" s="11"/>
    </row>
    <row r="339" spans="1:81" ht="54" customHeight="1" outlineLevel="1" x14ac:dyDescent="0.2">
      <c r="A339" s="32"/>
      <c r="B339" s="11"/>
      <c r="C339" s="32"/>
      <c r="D339" s="11"/>
      <c r="E339" s="11"/>
      <c r="F339" s="11"/>
      <c r="G339" s="11"/>
      <c r="H339" s="11"/>
      <c r="I339" s="11"/>
      <c r="J339" s="11"/>
      <c r="K339" s="11"/>
      <c r="L339" s="56"/>
      <c r="M339" s="93"/>
      <c r="N339" s="32"/>
      <c r="O339" s="11"/>
      <c r="P339" s="11"/>
      <c r="Q339" s="11"/>
      <c r="R339" s="11"/>
      <c r="S339" s="11"/>
      <c r="T339" s="11"/>
      <c r="U339" s="11"/>
      <c r="V339" s="11"/>
      <c r="W339" s="94"/>
      <c r="X339" s="177" t="s">
        <v>594</v>
      </c>
      <c r="Y339" s="32" t="s">
        <v>597</v>
      </c>
      <c r="Z339" s="11"/>
      <c r="AA339" s="11">
        <v>1</v>
      </c>
      <c r="AB339" s="11"/>
      <c r="AC339" s="11"/>
      <c r="AD339" s="11"/>
      <c r="AE339" s="11"/>
      <c r="AF339" s="11"/>
      <c r="AG339" s="11"/>
      <c r="AH339" s="11"/>
    </row>
    <row r="340" spans="1:81" ht="56" customHeight="1" outlineLevel="1" x14ac:dyDescent="0.2">
      <c r="A340" s="32"/>
      <c r="B340" s="11"/>
      <c r="C340" s="32"/>
      <c r="D340" s="11"/>
      <c r="E340" s="11"/>
      <c r="F340" s="11"/>
      <c r="G340" s="11"/>
      <c r="H340" s="11"/>
      <c r="I340" s="11"/>
      <c r="J340" s="11"/>
      <c r="K340" s="11"/>
      <c r="L340" s="56"/>
      <c r="M340" s="93"/>
      <c r="N340" s="32"/>
      <c r="O340" s="11"/>
      <c r="P340" s="11"/>
      <c r="Q340" s="11"/>
      <c r="R340" s="11"/>
      <c r="S340" s="11"/>
      <c r="T340" s="11"/>
      <c r="U340" s="11"/>
      <c r="V340" s="11"/>
      <c r="W340" s="94"/>
      <c r="X340" s="177" t="s">
        <v>595</v>
      </c>
      <c r="Y340" s="32" t="s">
        <v>599</v>
      </c>
      <c r="Z340" s="11"/>
      <c r="AA340" s="11">
        <v>1</v>
      </c>
      <c r="AB340" s="11"/>
      <c r="AC340" s="11"/>
      <c r="AD340" s="11"/>
      <c r="AE340" s="11"/>
      <c r="AF340" s="11"/>
      <c r="AG340" s="11"/>
      <c r="AH340" s="11"/>
    </row>
    <row r="341" spans="1:81" ht="61" customHeight="1" outlineLevel="1" x14ac:dyDescent="0.2">
      <c r="A341" s="32"/>
      <c r="B341" s="11"/>
      <c r="C341" s="32"/>
      <c r="D341" s="11"/>
      <c r="E341" s="11"/>
      <c r="F341" s="11"/>
      <c r="G341" s="11"/>
      <c r="H341" s="11"/>
      <c r="I341" s="11"/>
      <c r="J341" s="11"/>
      <c r="K341" s="11"/>
      <c r="L341" s="56"/>
      <c r="M341" s="93"/>
      <c r="N341" s="32"/>
      <c r="O341" s="11"/>
      <c r="P341" s="11"/>
      <c r="Q341" s="11"/>
      <c r="R341" s="11"/>
      <c r="S341" s="11"/>
      <c r="T341" s="11"/>
      <c r="U341" s="11"/>
      <c r="V341" s="11"/>
      <c r="W341" s="94"/>
      <c r="X341" s="177" t="s">
        <v>747</v>
      </c>
      <c r="Y341" s="195" t="s">
        <v>746</v>
      </c>
      <c r="Z341" s="196"/>
      <c r="AA341" s="196">
        <v>1</v>
      </c>
      <c r="AB341" s="196"/>
      <c r="AC341" s="196"/>
      <c r="AD341" s="196">
        <v>12</v>
      </c>
      <c r="AE341" s="196"/>
      <c r="AF341" s="196">
        <v>432</v>
      </c>
      <c r="AG341" s="11"/>
      <c r="AH341" s="11"/>
    </row>
    <row r="342" spans="1:81" ht="17" outlineLevel="1" x14ac:dyDescent="0.2">
      <c r="A342" s="32"/>
      <c r="B342" s="11"/>
      <c r="C342" s="32"/>
      <c r="D342" s="11"/>
      <c r="E342" s="11"/>
      <c r="F342" s="11"/>
      <c r="G342" s="11"/>
      <c r="H342" s="11"/>
      <c r="I342" s="11"/>
      <c r="J342" s="11"/>
      <c r="K342" s="11"/>
      <c r="L342" s="56"/>
      <c r="M342" s="93"/>
      <c r="N342" s="32"/>
      <c r="O342" s="11"/>
      <c r="P342" s="11"/>
      <c r="Q342" s="11"/>
      <c r="R342" s="11"/>
      <c r="S342" s="11"/>
      <c r="T342" s="11"/>
      <c r="U342" s="11"/>
      <c r="V342" s="11"/>
      <c r="W342" s="94"/>
      <c r="X342" s="67"/>
      <c r="Y342" s="32" t="s">
        <v>351</v>
      </c>
      <c r="Z342" s="11"/>
      <c r="AA342" s="11"/>
      <c r="AB342" s="11"/>
      <c r="AC342" s="11"/>
      <c r="AD342" s="11"/>
      <c r="AE342" s="11"/>
      <c r="AF342" s="11"/>
      <c r="AG342" s="11"/>
      <c r="AH342" s="11"/>
      <c r="AJ342" s="35" t="str">
        <f t="shared" si="244"/>
        <v/>
      </c>
      <c r="AK342" s="35" t="str">
        <f t="shared" si="245"/>
        <v/>
      </c>
      <c r="AL342" s="35" t="str">
        <f t="shared" si="246"/>
        <v/>
      </c>
      <c r="AM342" s="35" t="str">
        <f t="shared" si="247"/>
        <v/>
      </c>
      <c r="AN342" s="35" t="str">
        <f t="shared" si="248"/>
        <v/>
      </c>
      <c r="AO342" s="35" t="str">
        <f t="shared" si="250"/>
        <v/>
      </c>
      <c r="AP342" s="35" t="str">
        <f t="shared" si="238"/>
        <v/>
      </c>
      <c r="AQ342" s="35" t="str">
        <f t="shared" si="239"/>
        <v/>
      </c>
      <c r="AR342" s="35" t="str">
        <f t="shared" si="240"/>
        <v/>
      </c>
      <c r="AS342" s="35" t="str">
        <f t="shared" si="208"/>
        <v/>
      </c>
      <c r="AT342" s="35" t="str">
        <f t="shared" si="249"/>
        <v/>
      </c>
      <c r="AU342" s="35" t="str">
        <f t="shared" si="209"/>
        <v/>
      </c>
      <c r="AV342" s="35" t="str">
        <f t="shared" si="210"/>
        <v/>
      </c>
      <c r="AW342" s="35" t="str">
        <f t="shared" si="211"/>
        <v/>
      </c>
      <c r="AZ342" s="35" t="str">
        <f t="shared" si="212"/>
        <v/>
      </c>
      <c r="BA342" s="35" t="str">
        <f t="shared" si="213"/>
        <v/>
      </c>
      <c r="BB342" s="35" t="str">
        <f t="shared" si="214"/>
        <v/>
      </c>
      <c r="BC342" s="35" t="str">
        <f t="shared" si="215"/>
        <v/>
      </c>
      <c r="BD342" s="35" t="str">
        <f t="shared" si="216"/>
        <v/>
      </c>
      <c r="BE342" s="35" t="str">
        <f t="shared" si="217"/>
        <v/>
      </c>
      <c r="BF342" s="35" t="str">
        <f t="shared" si="218"/>
        <v/>
      </c>
      <c r="BG342" s="35" t="str">
        <f t="shared" si="219"/>
        <v/>
      </c>
      <c r="BH342" s="35" t="str">
        <f t="shared" si="220"/>
        <v/>
      </c>
      <c r="BI342" s="35" t="str">
        <f t="shared" si="221"/>
        <v/>
      </c>
      <c r="BJ342" s="35" t="str">
        <f t="shared" si="222"/>
        <v/>
      </c>
      <c r="BK342" s="35" t="str">
        <f t="shared" si="223"/>
        <v/>
      </c>
      <c r="BL342" s="35" t="str">
        <f t="shared" si="224"/>
        <v/>
      </c>
      <c r="BM342" s="35" t="str">
        <f t="shared" si="225"/>
        <v/>
      </c>
      <c r="BP342" s="35" t="str">
        <f>IF(RIGHT(AB342,2)="A3",VALUE(LEFT(AB342,2)),"")</f>
        <v/>
      </c>
      <c r="BQ342" s="35" t="str">
        <f t="shared" si="226"/>
        <v/>
      </c>
      <c r="BR342" s="35" t="str">
        <f t="shared" si="227"/>
        <v/>
      </c>
      <c r="BS342" s="35" t="str">
        <f t="shared" si="228"/>
        <v/>
      </c>
      <c r="BT342" s="35" t="str">
        <f t="shared" si="229"/>
        <v/>
      </c>
      <c r="BU342" s="35" t="str">
        <f>IF(RIGHT(AB342,2)="A4",VALUE(LEFT(AB342,2)),"")</f>
        <v/>
      </c>
      <c r="BV342" s="35" t="str">
        <f t="shared" si="230"/>
        <v/>
      </c>
      <c r="BW342" s="35" t="str">
        <f t="shared" si="231"/>
        <v/>
      </c>
      <c r="BX342" s="35" t="str">
        <f t="shared" si="232"/>
        <v/>
      </c>
      <c r="BY342" s="35" t="str">
        <f t="shared" si="233"/>
        <v/>
      </c>
      <c r="BZ342" s="35" t="str">
        <f>IF(RIGHT(AB342,2)="A5",VALUE(LEFT(AB342,2)),"")</f>
        <v/>
      </c>
      <c r="CA342" s="35" t="str">
        <f t="shared" si="234"/>
        <v/>
      </c>
      <c r="CB342" s="35" t="str">
        <f t="shared" si="235"/>
        <v/>
      </c>
      <c r="CC342" s="35" t="str">
        <f t="shared" si="236"/>
        <v/>
      </c>
    </row>
    <row r="343" spans="1:81" ht="17" outlineLevel="1" x14ac:dyDescent="0.2">
      <c r="A343" s="32"/>
      <c r="B343" s="11"/>
      <c r="C343" s="32"/>
      <c r="D343" s="11"/>
      <c r="E343" s="11"/>
      <c r="F343" s="11"/>
      <c r="G343" s="11"/>
      <c r="H343" s="11"/>
      <c r="I343" s="11"/>
      <c r="J343" s="11"/>
      <c r="K343" s="11"/>
      <c r="L343" s="56"/>
      <c r="M343" s="93"/>
      <c r="N343" s="32"/>
      <c r="O343" s="11"/>
      <c r="P343" s="11"/>
      <c r="Q343" s="11"/>
      <c r="R343" s="11"/>
      <c r="S343" s="11"/>
      <c r="T343" s="11"/>
      <c r="U343" s="11"/>
      <c r="V343" s="11"/>
      <c r="W343" s="94"/>
      <c r="X343" s="67"/>
      <c r="Y343" s="111" t="s">
        <v>596</v>
      </c>
      <c r="Z343" s="11"/>
      <c r="AA343" s="11">
        <v>40</v>
      </c>
      <c r="AB343" s="11"/>
      <c r="AC343" s="11"/>
      <c r="AD343" s="11"/>
      <c r="AE343" s="11"/>
      <c r="AF343" s="11"/>
      <c r="AG343" s="11"/>
      <c r="AH343" s="11"/>
      <c r="AJ343" s="35" t="str">
        <f t="shared" si="244"/>
        <v/>
      </c>
      <c r="AK343" s="35" t="str">
        <f t="shared" si="245"/>
        <v/>
      </c>
      <c r="AL343" s="35" t="str">
        <f t="shared" si="246"/>
        <v/>
      </c>
      <c r="AM343" s="35" t="str">
        <f t="shared" si="247"/>
        <v/>
      </c>
      <c r="AN343" s="35" t="str">
        <f t="shared" si="248"/>
        <v/>
      </c>
      <c r="AO343" s="35" t="str">
        <f t="shared" si="250"/>
        <v/>
      </c>
      <c r="AP343" s="35" t="str">
        <f t="shared" si="238"/>
        <v/>
      </c>
      <c r="AQ343" s="35" t="str">
        <f t="shared" si="239"/>
        <v/>
      </c>
      <c r="AR343" s="35" t="str">
        <f t="shared" si="240"/>
        <v/>
      </c>
      <c r="AS343" s="35" t="str">
        <f t="shared" si="208"/>
        <v/>
      </c>
      <c r="AT343" s="35" t="str">
        <f t="shared" si="249"/>
        <v/>
      </c>
      <c r="AU343" s="35" t="str">
        <f t="shared" si="209"/>
        <v/>
      </c>
      <c r="AV343" s="35" t="str">
        <f t="shared" si="210"/>
        <v/>
      </c>
      <c r="AW343" s="35" t="str">
        <f t="shared" si="211"/>
        <v/>
      </c>
      <c r="AZ343" s="35" t="str">
        <f t="shared" si="212"/>
        <v/>
      </c>
      <c r="BA343" s="35" t="str">
        <f t="shared" si="213"/>
        <v/>
      </c>
      <c r="BB343" s="35" t="str">
        <f t="shared" si="214"/>
        <v/>
      </c>
      <c r="BC343" s="35" t="str">
        <f t="shared" si="215"/>
        <v/>
      </c>
      <c r="BD343" s="35" t="str">
        <f t="shared" si="216"/>
        <v/>
      </c>
      <c r="BE343" s="35" t="str">
        <f t="shared" si="217"/>
        <v/>
      </c>
      <c r="BF343" s="35" t="str">
        <f t="shared" si="218"/>
        <v/>
      </c>
      <c r="BG343" s="35" t="str">
        <f t="shared" si="219"/>
        <v/>
      </c>
      <c r="BH343" s="35" t="str">
        <f t="shared" si="220"/>
        <v/>
      </c>
      <c r="BI343" s="35" t="str">
        <f t="shared" si="221"/>
        <v/>
      </c>
      <c r="BJ343" s="35" t="str">
        <f t="shared" si="222"/>
        <v/>
      </c>
      <c r="BK343" s="35" t="str">
        <f t="shared" si="223"/>
        <v/>
      </c>
      <c r="BL343" s="35" t="str">
        <f t="shared" si="224"/>
        <v/>
      </c>
      <c r="BM343" s="35" t="str">
        <f t="shared" si="225"/>
        <v/>
      </c>
      <c r="BP343" s="35" t="str">
        <f>IF(RIGHT(AB343,2)="A3",VALUE(LEFT(AB343,2)),"")</f>
        <v/>
      </c>
      <c r="BQ343" s="35" t="str">
        <f t="shared" si="226"/>
        <v/>
      </c>
      <c r="BR343" s="35" t="str">
        <f t="shared" si="227"/>
        <v/>
      </c>
      <c r="BS343" s="35" t="str">
        <f t="shared" si="228"/>
        <v/>
      </c>
      <c r="BT343" s="35" t="str">
        <f t="shared" si="229"/>
        <v/>
      </c>
      <c r="BU343" s="35" t="str">
        <f>IF(RIGHT(AB343,2)="A4",VALUE(LEFT(AB343,2)),"")</f>
        <v/>
      </c>
      <c r="BV343" s="35" t="str">
        <f t="shared" si="230"/>
        <v/>
      </c>
      <c r="BW343" s="35" t="str">
        <f t="shared" si="231"/>
        <v/>
      </c>
      <c r="BX343" s="35" t="str">
        <f t="shared" si="232"/>
        <v/>
      </c>
      <c r="BY343" s="35" t="str">
        <f t="shared" si="233"/>
        <v/>
      </c>
      <c r="BZ343" s="35" t="str">
        <f>IF(RIGHT(AB343,2)="A5",VALUE(LEFT(AB343,2)),"")</f>
        <v/>
      </c>
      <c r="CA343" s="35" t="str">
        <f t="shared" si="234"/>
        <v/>
      </c>
      <c r="CB343" s="35" t="str">
        <f t="shared" si="235"/>
        <v/>
      </c>
      <c r="CC343" s="35" t="str">
        <f t="shared" si="236"/>
        <v/>
      </c>
    </row>
    <row r="344" spans="1:81" s="155" customFormat="1" ht="18" x14ac:dyDescent="0.2">
      <c r="A344" s="150" t="s">
        <v>175</v>
      </c>
      <c r="B344" s="150" t="s">
        <v>344</v>
      </c>
      <c r="C344" s="150" t="s">
        <v>10</v>
      </c>
      <c r="D344" s="150"/>
      <c r="E344" s="150"/>
      <c r="F344" s="150"/>
      <c r="G344" s="150"/>
      <c r="H344" s="150"/>
      <c r="I344" s="150"/>
      <c r="J344" s="150"/>
      <c r="K344" s="150"/>
      <c r="L344" s="151"/>
      <c r="M344" s="152" t="s">
        <v>332</v>
      </c>
      <c r="N344" s="150" t="s">
        <v>363</v>
      </c>
      <c r="O344" s="150"/>
      <c r="P344" s="150"/>
      <c r="Q344" s="150"/>
      <c r="R344" s="150"/>
      <c r="S344" s="150"/>
      <c r="T344" s="150"/>
      <c r="U344" s="150"/>
      <c r="V344" s="150"/>
      <c r="W344" s="153"/>
      <c r="X344" s="154" t="s">
        <v>303</v>
      </c>
      <c r="Y344" s="150" t="s">
        <v>360</v>
      </c>
      <c r="Z344" s="150"/>
      <c r="AA344" s="150"/>
      <c r="AB344" s="150"/>
      <c r="AC344" s="150"/>
      <c r="AD344" s="150"/>
      <c r="AE344" s="150"/>
      <c r="AF344" s="150"/>
      <c r="AG344" s="150"/>
      <c r="AH344" s="150"/>
      <c r="AJ344" s="35" t="str">
        <f t="shared" si="244"/>
        <v/>
      </c>
      <c r="AK344" s="35" t="str">
        <f t="shared" si="245"/>
        <v/>
      </c>
      <c r="AL344" s="35" t="str">
        <f t="shared" si="246"/>
        <v/>
      </c>
      <c r="AM344" s="35" t="str">
        <f t="shared" si="247"/>
        <v/>
      </c>
      <c r="AN344" s="35" t="str">
        <f t="shared" si="248"/>
        <v/>
      </c>
      <c r="AO344" s="35" t="str">
        <f t="shared" si="250"/>
        <v/>
      </c>
      <c r="AP344" s="35" t="str">
        <f t="shared" si="238"/>
        <v/>
      </c>
      <c r="AQ344" s="35" t="str">
        <f t="shared" si="239"/>
        <v/>
      </c>
      <c r="AR344" s="35" t="str">
        <f t="shared" si="240"/>
        <v/>
      </c>
      <c r="AS344" s="35" t="str">
        <f t="shared" si="208"/>
        <v/>
      </c>
      <c r="AT344" s="35" t="str">
        <f t="shared" si="249"/>
        <v/>
      </c>
      <c r="AU344" s="35" t="str">
        <f t="shared" si="209"/>
        <v/>
      </c>
      <c r="AV344" s="35" t="str">
        <f t="shared" si="210"/>
        <v/>
      </c>
      <c r="AW344" s="35" t="str">
        <f t="shared" si="211"/>
        <v/>
      </c>
      <c r="AX344" s="35"/>
      <c r="AY344" s="35"/>
      <c r="AZ344" s="35" t="str">
        <f t="shared" si="212"/>
        <v/>
      </c>
      <c r="BA344" s="35" t="str">
        <f t="shared" si="213"/>
        <v/>
      </c>
      <c r="BB344" s="35" t="str">
        <f t="shared" si="214"/>
        <v/>
      </c>
      <c r="BC344" s="35" t="str">
        <f t="shared" si="215"/>
        <v/>
      </c>
      <c r="BD344" s="35" t="str">
        <f t="shared" si="216"/>
        <v/>
      </c>
      <c r="BE344" s="35" t="str">
        <f t="shared" si="217"/>
        <v/>
      </c>
      <c r="BF344" s="35" t="str">
        <f t="shared" si="218"/>
        <v/>
      </c>
      <c r="BG344" s="35" t="str">
        <f t="shared" si="219"/>
        <v/>
      </c>
      <c r="BH344" s="35" t="str">
        <f t="shared" si="220"/>
        <v/>
      </c>
      <c r="BI344" s="35" t="str">
        <f t="shared" si="221"/>
        <v/>
      </c>
      <c r="BJ344" s="35" t="str">
        <f t="shared" si="222"/>
        <v/>
      </c>
      <c r="BK344" s="35" t="str">
        <f t="shared" si="223"/>
        <v/>
      </c>
      <c r="BL344" s="35" t="str">
        <f t="shared" si="224"/>
        <v/>
      </c>
      <c r="BM344" s="35" t="str">
        <f t="shared" si="225"/>
        <v/>
      </c>
      <c r="BN344" s="35"/>
      <c r="BO344" s="35"/>
      <c r="BP344" s="35" t="str">
        <f>IF(RIGHT(AB344,2)="A3",VALUE(LEFT(AB344,2)),"")</f>
        <v/>
      </c>
      <c r="BQ344" s="35" t="str">
        <f t="shared" si="226"/>
        <v/>
      </c>
      <c r="BR344" s="35" t="str">
        <f t="shared" si="227"/>
        <v/>
      </c>
      <c r="BS344" s="35" t="str">
        <f t="shared" si="228"/>
        <v/>
      </c>
      <c r="BT344" s="35" t="str">
        <f t="shared" si="229"/>
        <v/>
      </c>
      <c r="BU344" s="35" t="str">
        <f>IF(RIGHT(AB344,2)="A4",VALUE(LEFT(AB344,2)),"")</f>
        <v/>
      </c>
      <c r="BV344" s="35" t="str">
        <f t="shared" si="230"/>
        <v/>
      </c>
      <c r="BW344" s="35" t="str">
        <f t="shared" si="231"/>
        <v/>
      </c>
      <c r="BX344" s="35" t="str">
        <f t="shared" si="232"/>
        <v/>
      </c>
      <c r="BY344" s="35" t="str">
        <f t="shared" si="233"/>
        <v/>
      </c>
      <c r="BZ344" s="35" t="str">
        <f>IF(RIGHT(AB344,2)="A5",VALUE(LEFT(AB344,2)),"")</f>
        <v/>
      </c>
      <c r="CA344" s="35" t="str">
        <f t="shared" si="234"/>
        <v/>
      </c>
      <c r="CB344" s="35" t="str">
        <f t="shared" si="235"/>
        <v/>
      </c>
      <c r="CC344" s="35" t="str">
        <f t="shared" si="236"/>
        <v/>
      </c>
    </row>
    <row r="345" spans="1:81" ht="51" outlineLevel="1" x14ac:dyDescent="0.2">
      <c r="A345" s="32"/>
      <c r="B345" s="11" t="s">
        <v>959</v>
      </c>
      <c r="C345" s="32" t="s">
        <v>691</v>
      </c>
      <c r="D345" s="11"/>
      <c r="E345" s="11">
        <v>1</v>
      </c>
      <c r="F345" s="11" t="s">
        <v>52</v>
      </c>
      <c r="G345" s="11"/>
      <c r="H345" s="11"/>
      <c r="I345" s="11"/>
      <c r="J345" s="11"/>
      <c r="K345" s="11"/>
      <c r="L345" s="56"/>
      <c r="M345" s="93"/>
      <c r="N345" s="32" t="s">
        <v>180</v>
      </c>
      <c r="O345" s="11"/>
      <c r="P345" s="11"/>
      <c r="Q345" s="11" t="s">
        <v>100</v>
      </c>
      <c r="R345" s="11"/>
      <c r="S345" s="11"/>
      <c r="T345" s="11"/>
      <c r="U345" s="11"/>
      <c r="V345" s="11"/>
      <c r="W345" s="94"/>
      <c r="X345" s="67"/>
      <c r="Y345" s="190" t="s">
        <v>589</v>
      </c>
      <c r="Z345" s="11"/>
      <c r="AA345" s="11"/>
      <c r="AB345" s="11" t="s">
        <v>498</v>
      </c>
      <c r="AC345" s="11"/>
      <c r="AD345" s="11"/>
      <c r="AE345" s="11"/>
      <c r="AF345" s="11"/>
      <c r="AG345" s="11"/>
      <c r="AH345" s="11"/>
      <c r="AJ345" s="35" t="str">
        <f t="shared" si="244"/>
        <v/>
      </c>
      <c r="AK345" s="35" t="str">
        <f t="shared" si="245"/>
        <v/>
      </c>
      <c r="AL345" s="35" t="str">
        <f t="shared" si="246"/>
        <v/>
      </c>
      <c r="AM345" s="35" t="str">
        <f t="shared" si="247"/>
        <v/>
      </c>
      <c r="AN345" s="35" t="str">
        <f t="shared" si="248"/>
        <v/>
      </c>
      <c r="AO345" s="35">
        <f t="shared" si="250"/>
        <v>40</v>
      </c>
      <c r="AP345" s="35" t="str">
        <f t="shared" si="238"/>
        <v/>
      </c>
      <c r="AQ345" s="35" t="str">
        <f t="shared" si="239"/>
        <v/>
      </c>
      <c r="AR345" s="35" t="str">
        <f t="shared" si="240"/>
        <v/>
      </c>
      <c r="AS345" s="35" t="str">
        <f t="shared" si="208"/>
        <v/>
      </c>
      <c r="AT345" s="35" t="str">
        <f t="shared" si="249"/>
        <v/>
      </c>
      <c r="AU345" s="35" t="str">
        <f t="shared" si="209"/>
        <v/>
      </c>
      <c r="AV345" s="35" t="str">
        <f t="shared" si="210"/>
        <v/>
      </c>
      <c r="AW345" s="35" t="str">
        <f t="shared" si="211"/>
        <v/>
      </c>
      <c r="AZ345" s="35" t="str">
        <f t="shared" si="212"/>
        <v/>
      </c>
      <c r="BA345" s="35" t="str">
        <f t="shared" si="213"/>
        <v/>
      </c>
      <c r="BB345" s="35" t="str">
        <f t="shared" si="214"/>
        <v/>
      </c>
      <c r="BC345" s="35" t="str">
        <f t="shared" si="215"/>
        <v/>
      </c>
      <c r="BD345" s="35" t="str">
        <f t="shared" si="216"/>
        <v/>
      </c>
      <c r="BE345" s="35" t="str">
        <f t="shared" si="217"/>
        <v/>
      </c>
      <c r="BF345" s="35" t="str">
        <f t="shared" si="218"/>
        <v/>
      </c>
      <c r="BG345" s="35" t="str">
        <f t="shared" si="219"/>
        <v/>
      </c>
      <c r="BH345" s="35" t="str">
        <f t="shared" si="220"/>
        <v/>
      </c>
      <c r="BI345" s="35" t="str">
        <f t="shared" si="221"/>
        <v/>
      </c>
      <c r="BJ345" s="35" t="str">
        <f t="shared" si="222"/>
        <v/>
      </c>
      <c r="BK345" s="35" t="str">
        <f t="shared" si="223"/>
        <v/>
      </c>
      <c r="BL345" s="35" t="str">
        <f t="shared" si="224"/>
        <v/>
      </c>
      <c r="BM345" s="35" t="str">
        <f t="shared" si="225"/>
        <v/>
      </c>
      <c r="BP345" s="35" t="str">
        <f>IF(RIGHT(AB345,2)="A3",VALUE(LEFT(AB345,2)),"")</f>
        <v/>
      </c>
      <c r="BQ345" s="35" t="str">
        <f t="shared" si="226"/>
        <v/>
      </c>
      <c r="BR345" s="35" t="str">
        <f t="shared" si="227"/>
        <v/>
      </c>
      <c r="BS345" s="35" t="str">
        <f t="shared" si="228"/>
        <v/>
      </c>
      <c r="BT345" s="35" t="str">
        <f t="shared" si="229"/>
        <v/>
      </c>
      <c r="BU345" s="35" t="str">
        <f>IF(RIGHT(AB345,2)="A4",VALUE(LEFT(AB345,2)),"")</f>
        <v/>
      </c>
      <c r="BV345" s="35" t="str">
        <f t="shared" si="230"/>
        <v/>
      </c>
      <c r="BW345" s="35" t="str">
        <f t="shared" si="231"/>
        <v/>
      </c>
      <c r="BX345" s="35" t="str">
        <f t="shared" si="232"/>
        <v/>
      </c>
      <c r="BY345" s="35" t="str">
        <f t="shared" si="233"/>
        <v/>
      </c>
      <c r="BZ345" s="35" t="str">
        <f>IF(RIGHT(AB345,2)="A5",VALUE(LEFT(AB345,2)),"")</f>
        <v/>
      </c>
      <c r="CA345" s="35" t="str">
        <f t="shared" si="234"/>
        <v/>
      </c>
      <c r="CB345" s="35" t="str">
        <f t="shared" si="235"/>
        <v/>
      </c>
      <c r="CC345" s="35" t="str">
        <f t="shared" si="236"/>
        <v/>
      </c>
    </row>
    <row r="346" spans="1:81" ht="34" outlineLevel="1" x14ac:dyDescent="0.2">
      <c r="A346" s="32"/>
      <c r="B346" s="11" t="s">
        <v>960</v>
      </c>
      <c r="C346" s="32" t="s">
        <v>692</v>
      </c>
      <c r="D346" s="11"/>
      <c r="E346" s="11">
        <v>1</v>
      </c>
      <c r="F346" s="11" t="s">
        <v>54</v>
      </c>
      <c r="G346" s="11"/>
      <c r="H346" s="11"/>
      <c r="I346" s="11"/>
      <c r="J346" s="11"/>
      <c r="K346" s="11"/>
      <c r="L346" s="56"/>
      <c r="M346" s="93"/>
      <c r="N346" s="32"/>
      <c r="O346" s="11"/>
      <c r="P346" s="11"/>
      <c r="Q346" s="11"/>
      <c r="R346" s="11"/>
      <c r="S346" s="11"/>
      <c r="T346" s="11"/>
      <c r="U346" s="11"/>
      <c r="V346" s="11"/>
      <c r="W346" s="94"/>
      <c r="X346" s="67"/>
      <c r="Y346" s="32" t="s">
        <v>546</v>
      </c>
      <c r="Z346" s="11"/>
      <c r="AA346" s="11"/>
      <c r="AB346" s="11"/>
      <c r="AC346" s="11" t="s">
        <v>547</v>
      </c>
      <c r="AD346" s="11"/>
      <c r="AE346" s="11"/>
      <c r="AF346" s="11"/>
      <c r="AG346" s="11"/>
      <c r="AH346" s="11"/>
    </row>
    <row r="347" spans="1:81" ht="34" outlineLevel="1" x14ac:dyDescent="0.2">
      <c r="A347" s="32"/>
      <c r="B347" s="11" t="s">
        <v>961</v>
      </c>
      <c r="C347" s="32" t="s">
        <v>692</v>
      </c>
      <c r="D347" s="11"/>
      <c r="E347" s="11">
        <v>1</v>
      </c>
      <c r="F347" s="11" t="s">
        <v>54</v>
      </c>
      <c r="G347" s="11"/>
      <c r="H347" s="11"/>
      <c r="I347" s="11"/>
      <c r="J347" s="11"/>
      <c r="K347" s="11"/>
      <c r="L347" s="56"/>
      <c r="M347" s="93"/>
      <c r="N347" s="32"/>
      <c r="O347" s="11"/>
      <c r="P347" s="11"/>
      <c r="Q347" s="11"/>
      <c r="R347" s="11"/>
      <c r="S347" s="11"/>
      <c r="T347" s="11"/>
      <c r="U347" s="11"/>
      <c r="V347" s="11"/>
      <c r="W347" s="94"/>
      <c r="X347" s="67"/>
      <c r="Y347" s="32" t="s">
        <v>548</v>
      </c>
      <c r="Z347" s="11"/>
      <c r="AA347" s="11"/>
      <c r="AB347" s="11"/>
      <c r="AC347" s="11"/>
      <c r="AD347" s="11"/>
      <c r="AE347" s="11"/>
      <c r="AF347" s="11"/>
      <c r="AG347" s="11"/>
      <c r="AH347" s="11"/>
    </row>
    <row r="348" spans="1:81" ht="17" outlineLevel="1" x14ac:dyDescent="0.2">
      <c r="A348" s="32"/>
      <c r="B348" s="11" t="s">
        <v>962</v>
      </c>
      <c r="C348" s="32" t="s">
        <v>693</v>
      </c>
      <c r="D348" s="11"/>
      <c r="E348" s="11">
        <v>1</v>
      </c>
      <c r="F348" s="11"/>
      <c r="G348" s="11"/>
      <c r="H348" s="11">
        <v>80</v>
      </c>
      <c r="I348" s="11"/>
      <c r="J348" s="11"/>
      <c r="K348" s="11"/>
      <c r="L348" s="56"/>
      <c r="M348" s="93"/>
      <c r="N348" s="32"/>
      <c r="O348" s="11"/>
      <c r="P348" s="11"/>
      <c r="Q348" s="11"/>
      <c r="R348" s="11"/>
      <c r="S348" s="11"/>
      <c r="T348" s="11"/>
      <c r="U348" s="11"/>
      <c r="V348" s="11"/>
      <c r="W348" s="94"/>
      <c r="X348" s="67"/>
      <c r="Y348" s="32" t="s">
        <v>457</v>
      </c>
      <c r="Z348" s="11"/>
      <c r="AA348" s="11">
        <v>1</v>
      </c>
      <c r="AB348" s="11"/>
      <c r="AC348" s="11"/>
      <c r="AD348" s="11"/>
      <c r="AE348" s="11"/>
      <c r="AF348" s="11"/>
      <c r="AG348" s="11"/>
      <c r="AH348" s="11"/>
    </row>
    <row r="349" spans="1:81" ht="17" outlineLevel="1" x14ac:dyDescent="0.2">
      <c r="A349" s="32"/>
      <c r="B349" s="11" t="s">
        <v>963</v>
      </c>
      <c r="C349" s="32" t="s">
        <v>694</v>
      </c>
      <c r="D349" s="11"/>
      <c r="E349" s="11">
        <v>1</v>
      </c>
      <c r="F349" s="11"/>
      <c r="G349" s="11"/>
      <c r="H349" s="11">
        <v>6</v>
      </c>
      <c r="I349" s="11"/>
      <c r="J349" s="11">
        <f>6*12</f>
        <v>72</v>
      </c>
      <c r="K349" s="11"/>
      <c r="L349" s="56"/>
      <c r="M349" s="93"/>
      <c r="N349" s="32"/>
      <c r="O349" s="11"/>
      <c r="P349" s="11"/>
      <c r="Q349" s="11"/>
      <c r="R349" s="11"/>
      <c r="S349" s="11"/>
      <c r="T349" s="11"/>
      <c r="U349" s="11"/>
      <c r="V349" s="11"/>
      <c r="W349" s="94"/>
      <c r="X349" s="67"/>
      <c r="Y349" s="32" t="s">
        <v>141</v>
      </c>
      <c r="Z349" s="11">
        <v>1</v>
      </c>
      <c r="AA349" s="11">
        <v>20</v>
      </c>
      <c r="AB349" s="11" t="s">
        <v>22</v>
      </c>
      <c r="AC349" s="11"/>
      <c r="AD349" s="11">
        <v>5</v>
      </c>
      <c r="AE349" s="11"/>
      <c r="AF349" s="11">
        <v>200</v>
      </c>
      <c r="AG349" s="11"/>
      <c r="AH349" s="11">
        <v>300</v>
      </c>
    </row>
    <row r="350" spans="1:81" ht="17" outlineLevel="1" x14ac:dyDescent="0.2">
      <c r="A350" s="32"/>
      <c r="B350" s="11" t="s">
        <v>964</v>
      </c>
      <c r="C350" s="32" t="s">
        <v>970</v>
      </c>
      <c r="D350" s="11"/>
      <c r="E350" s="11">
        <v>1</v>
      </c>
      <c r="F350" s="11" t="s">
        <v>17</v>
      </c>
      <c r="G350" s="11"/>
      <c r="H350" s="11">
        <v>10</v>
      </c>
      <c r="I350" s="11"/>
      <c r="J350" s="11">
        <f>4*36</f>
        <v>144</v>
      </c>
      <c r="K350" s="11"/>
      <c r="L350" s="56"/>
      <c r="M350" s="93"/>
      <c r="N350" s="32"/>
      <c r="O350" s="11"/>
      <c r="P350" s="11"/>
      <c r="Q350" s="11"/>
      <c r="R350" s="11"/>
      <c r="S350" s="11"/>
      <c r="T350" s="11"/>
      <c r="U350" s="11"/>
      <c r="V350" s="11"/>
      <c r="W350" s="94"/>
      <c r="X350" s="67"/>
      <c r="Y350" s="45" t="s">
        <v>458</v>
      </c>
      <c r="Z350" s="11"/>
      <c r="AA350" s="11"/>
      <c r="AB350" s="11"/>
      <c r="AC350" s="11"/>
      <c r="AD350" s="11"/>
      <c r="AE350" s="11"/>
      <c r="AF350" s="11"/>
      <c r="AG350" s="11"/>
      <c r="AH350" s="11"/>
      <c r="AJ350" s="35" t="str">
        <f t="shared" ref="AJ350:AM370" si="253">IF(RIGHT(F350,2)="A3",VALUE(LEFT(F350,2)),"")</f>
        <v/>
      </c>
      <c r="AK350" s="35" t="str">
        <f t="shared" si="253"/>
        <v/>
      </c>
      <c r="AL350" s="35" t="str">
        <f t="shared" si="253"/>
        <v/>
      </c>
      <c r="AM350" s="35" t="str">
        <f t="shared" si="253"/>
        <v/>
      </c>
      <c r="AN350" s="35" t="str">
        <f t="shared" ref="AN350:AN370" si="254">IF(RIGHT(J350,2)="A4",LEFT(J350,2),"")</f>
        <v/>
      </c>
      <c r="AO350" s="35">
        <f t="shared" ref="AO350:AR359" si="255">IF(RIGHT(F350,2)="A4",VALUE(LEFT(F350,2)),"")</f>
        <v>10</v>
      </c>
      <c r="AP350" s="35" t="str">
        <f t="shared" si="255"/>
        <v/>
      </c>
      <c r="AQ350" s="35" t="str">
        <f t="shared" si="255"/>
        <v/>
      </c>
      <c r="AR350" s="35" t="str">
        <f t="shared" si="255"/>
        <v/>
      </c>
      <c r="AS350" s="35" t="str">
        <f t="shared" si="208"/>
        <v/>
      </c>
      <c r="AT350" s="35" t="str">
        <f t="shared" ref="AT350:AT359" si="256">IF(RIGHT(F350,2)="A5",VALUE(LEFT(F350,2)),"")</f>
        <v/>
      </c>
      <c r="AU350" s="35" t="str">
        <f t="shared" si="209"/>
        <v/>
      </c>
      <c r="AV350" s="35" t="str">
        <f t="shared" si="210"/>
        <v/>
      </c>
      <c r="AW350" s="35" t="str">
        <f t="shared" si="211"/>
        <v/>
      </c>
      <c r="AZ350" s="35" t="str">
        <f t="shared" si="212"/>
        <v/>
      </c>
      <c r="BA350" s="35" t="str">
        <f t="shared" si="213"/>
        <v/>
      </c>
      <c r="BB350" s="35" t="str">
        <f t="shared" si="214"/>
        <v/>
      </c>
      <c r="BC350" s="35" t="str">
        <f t="shared" si="215"/>
        <v/>
      </c>
      <c r="BD350" s="35" t="str">
        <f t="shared" si="216"/>
        <v/>
      </c>
      <c r="BE350" s="35" t="str">
        <f t="shared" si="217"/>
        <v/>
      </c>
      <c r="BF350" s="35" t="str">
        <f t="shared" si="218"/>
        <v/>
      </c>
      <c r="BG350" s="35" t="str">
        <f t="shared" si="219"/>
        <v/>
      </c>
      <c r="BH350" s="35" t="str">
        <f t="shared" si="220"/>
        <v/>
      </c>
      <c r="BI350" s="35" t="str">
        <f t="shared" si="221"/>
        <v/>
      </c>
      <c r="BJ350" s="35" t="str">
        <f t="shared" si="222"/>
        <v/>
      </c>
      <c r="BK350" s="35" t="str">
        <f t="shared" si="223"/>
        <v/>
      </c>
      <c r="BL350" s="35" t="str">
        <f t="shared" si="224"/>
        <v/>
      </c>
      <c r="BM350" s="35" t="str">
        <f t="shared" si="225"/>
        <v/>
      </c>
      <c r="BP350" s="35" t="str">
        <f>IF(RIGHT(AB350,2)="A3",VALUE(LEFT(AB350,2)),"")</f>
        <v/>
      </c>
      <c r="BQ350" s="35" t="str">
        <f t="shared" si="226"/>
        <v/>
      </c>
      <c r="BR350" s="35" t="str">
        <f t="shared" si="227"/>
        <v/>
      </c>
      <c r="BS350" s="35" t="str">
        <f t="shared" si="228"/>
        <v/>
      </c>
      <c r="BT350" s="35" t="str">
        <f t="shared" si="229"/>
        <v/>
      </c>
      <c r="BU350" s="35" t="str">
        <f>IF(RIGHT(AB350,2)="A4",VALUE(LEFT(AB350,2)),"")</f>
        <v/>
      </c>
      <c r="BV350" s="35" t="str">
        <f t="shared" si="230"/>
        <v/>
      </c>
      <c r="BW350" s="35" t="str">
        <f t="shared" si="231"/>
        <v/>
      </c>
      <c r="BX350" s="35" t="str">
        <f t="shared" si="232"/>
        <v/>
      </c>
      <c r="BY350" s="35" t="str">
        <f t="shared" si="233"/>
        <v/>
      </c>
      <c r="BZ350" s="35" t="str">
        <f>IF(RIGHT(AB350,2)="A5",VALUE(LEFT(AB350,2)),"")</f>
        <v/>
      </c>
      <c r="CA350" s="35" t="str">
        <f t="shared" si="234"/>
        <v/>
      </c>
      <c r="CB350" s="35" t="str">
        <f t="shared" si="235"/>
        <v/>
      </c>
      <c r="CC350" s="35" t="str">
        <f t="shared" si="236"/>
        <v/>
      </c>
    </row>
    <row r="351" spans="1:81" ht="17" outlineLevel="1" x14ac:dyDescent="0.2">
      <c r="A351" s="32"/>
      <c r="B351" s="11" t="s">
        <v>965</v>
      </c>
      <c r="C351" s="32" t="s">
        <v>695</v>
      </c>
      <c r="D351" s="11"/>
      <c r="E351" s="11">
        <v>1</v>
      </c>
      <c r="F351" s="11" t="s">
        <v>31</v>
      </c>
      <c r="G351" s="11"/>
      <c r="H351" s="11">
        <v>1</v>
      </c>
      <c r="I351" s="11"/>
      <c r="J351" s="11">
        <v>36</v>
      </c>
      <c r="K351" s="11"/>
      <c r="L351" s="56"/>
      <c r="M351" s="93"/>
      <c r="N351" s="32"/>
      <c r="O351" s="11"/>
      <c r="P351" s="11"/>
      <c r="Q351" s="11"/>
      <c r="R351" s="11"/>
      <c r="S351" s="11"/>
      <c r="T351" s="11"/>
      <c r="U351" s="11"/>
      <c r="V351" s="11"/>
      <c r="W351" s="94"/>
      <c r="X351" s="67"/>
      <c r="Y351" s="190" t="s">
        <v>164</v>
      </c>
      <c r="Z351" s="11"/>
      <c r="AA351" s="11"/>
      <c r="AB351" s="11" t="s">
        <v>163</v>
      </c>
      <c r="AC351" s="11"/>
      <c r="AD351" s="11"/>
      <c r="AE351" s="11"/>
      <c r="AF351" s="11"/>
      <c r="AG351" s="11"/>
      <c r="AH351" s="11"/>
      <c r="AJ351" s="35" t="str">
        <f t="shared" si="253"/>
        <v/>
      </c>
      <c r="AK351" s="35" t="str">
        <f t="shared" si="253"/>
        <v/>
      </c>
      <c r="AL351" s="35" t="str">
        <f t="shared" si="253"/>
        <v/>
      </c>
      <c r="AM351" s="35" t="str">
        <f t="shared" si="253"/>
        <v/>
      </c>
      <c r="AN351" s="35" t="str">
        <f t="shared" si="254"/>
        <v/>
      </c>
      <c r="AO351" s="35">
        <f>IF(RIGHT(F351,2)="A4",VALUE(LEFT(F351,1)),"")</f>
        <v>3</v>
      </c>
      <c r="AP351" s="35" t="str">
        <f t="shared" si="255"/>
        <v/>
      </c>
      <c r="AQ351" s="35" t="str">
        <f t="shared" si="255"/>
        <v/>
      </c>
      <c r="AR351" s="35" t="str">
        <f t="shared" si="255"/>
        <v/>
      </c>
      <c r="AS351" s="35" t="str">
        <f t="shared" si="208"/>
        <v/>
      </c>
      <c r="AT351" s="35" t="str">
        <f t="shared" si="256"/>
        <v/>
      </c>
      <c r="AU351" s="35" t="str">
        <f t="shared" si="209"/>
        <v/>
      </c>
      <c r="AV351" s="35" t="str">
        <f t="shared" si="210"/>
        <v/>
      </c>
      <c r="AW351" s="35" t="str">
        <f t="shared" si="211"/>
        <v/>
      </c>
      <c r="AZ351" s="35" t="str">
        <f t="shared" si="212"/>
        <v/>
      </c>
      <c r="BA351" s="35" t="str">
        <f t="shared" si="213"/>
        <v/>
      </c>
      <c r="BB351" s="35" t="str">
        <f t="shared" si="214"/>
        <v/>
      </c>
      <c r="BC351" s="35" t="str">
        <f t="shared" si="215"/>
        <v/>
      </c>
      <c r="BD351" s="35" t="str">
        <f t="shared" si="216"/>
        <v/>
      </c>
      <c r="BE351" s="35" t="str">
        <f t="shared" si="217"/>
        <v/>
      </c>
      <c r="BF351" s="35" t="str">
        <f t="shared" si="218"/>
        <v/>
      </c>
      <c r="BG351" s="35" t="str">
        <f t="shared" si="219"/>
        <v/>
      </c>
      <c r="BH351" s="35" t="str">
        <f t="shared" si="220"/>
        <v/>
      </c>
      <c r="BI351" s="35" t="str">
        <f t="shared" si="221"/>
        <v/>
      </c>
      <c r="BJ351" s="35" t="str">
        <f t="shared" si="222"/>
        <v/>
      </c>
      <c r="BK351" s="35" t="str">
        <f t="shared" si="223"/>
        <v/>
      </c>
      <c r="BL351" s="35" t="str">
        <f t="shared" si="224"/>
        <v/>
      </c>
      <c r="BM351" s="35" t="str">
        <f t="shared" si="225"/>
        <v/>
      </c>
      <c r="BP351" s="35">
        <f>IF(RIGHT(AB351,2)="A3",VALUE(LEFT(AB351,2)),"")</f>
        <v>12</v>
      </c>
      <c r="BQ351" s="35" t="str">
        <f t="shared" si="226"/>
        <v/>
      </c>
      <c r="BR351" s="35" t="str">
        <f t="shared" si="227"/>
        <v/>
      </c>
      <c r="BS351" s="35" t="str">
        <f t="shared" si="228"/>
        <v/>
      </c>
      <c r="BT351" s="35" t="str">
        <f t="shared" si="229"/>
        <v/>
      </c>
      <c r="BU351" s="35" t="str">
        <f>IF(RIGHT(AB351,2)="A4",VALUE(LEFT(AB351,2)),"")</f>
        <v/>
      </c>
      <c r="BV351" s="35" t="str">
        <f t="shared" si="230"/>
        <v/>
      </c>
      <c r="BW351" s="35" t="str">
        <f t="shared" si="231"/>
        <v/>
      </c>
      <c r="BX351" s="35" t="str">
        <f t="shared" si="232"/>
        <v/>
      </c>
      <c r="BY351" s="35" t="str">
        <f t="shared" si="233"/>
        <v/>
      </c>
      <c r="BZ351" s="35" t="str">
        <f>IF(RIGHT(AB351,2)="A5",VALUE(LEFT(AB351,2)),"")</f>
        <v/>
      </c>
      <c r="CA351" s="35" t="str">
        <f t="shared" si="234"/>
        <v/>
      </c>
      <c r="CB351" s="35" t="str">
        <f t="shared" si="235"/>
        <v/>
      </c>
      <c r="CC351" s="35" t="str">
        <f t="shared" si="236"/>
        <v/>
      </c>
    </row>
    <row r="352" spans="1:81" ht="17" outlineLevel="1" x14ac:dyDescent="0.2">
      <c r="A352" s="32"/>
      <c r="B352" s="11" t="s">
        <v>966</v>
      </c>
      <c r="C352" s="32" t="s">
        <v>696</v>
      </c>
      <c r="D352" s="11"/>
      <c r="E352" s="11">
        <v>1</v>
      </c>
      <c r="F352" s="11"/>
      <c r="G352" s="11"/>
      <c r="H352" s="11">
        <v>1</v>
      </c>
      <c r="I352" s="11"/>
      <c r="J352" s="11">
        <v>36</v>
      </c>
      <c r="K352" s="11"/>
      <c r="L352" s="56"/>
      <c r="M352" s="93"/>
      <c r="N352" s="32"/>
      <c r="O352" s="11"/>
      <c r="P352" s="11"/>
      <c r="Q352" s="11"/>
      <c r="R352" s="11"/>
      <c r="S352" s="11"/>
      <c r="T352" s="11"/>
      <c r="U352" s="11"/>
      <c r="V352" s="11"/>
      <c r="W352" s="94"/>
      <c r="X352" s="67"/>
      <c r="Y352" s="190"/>
      <c r="Z352" s="11"/>
      <c r="AA352" s="11"/>
      <c r="AB352" s="11"/>
      <c r="AC352" s="11"/>
      <c r="AD352" s="11"/>
      <c r="AE352" s="11"/>
      <c r="AF352" s="11"/>
      <c r="AG352" s="11"/>
      <c r="AH352" s="11"/>
      <c r="AJ352" s="35" t="str">
        <f t="shared" si="253"/>
        <v/>
      </c>
      <c r="AK352" s="35" t="str">
        <f t="shared" si="253"/>
        <v/>
      </c>
      <c r="AL352" s="35" t="str">
        <f t="shared" si="253"/>
        <v/>
      </c>
      <c r="AM352" s="35" t="str">
        <f t="shared" si="253"/>
        <v/>
      </c>
      <c r="AN352" s="35" t="str">
        <f t="shared" si="254"/>
        <v/>
      </c>
      <c r="AO352" s="35" t="str">
        <f t="shared" si="255"/>
        <v/>
      </c>
      <c r="AP352" s="35" t="str">
        <f t="shared" si="255"/>
        <v/>
      </c>
      <c r="AQ352" s="35" t="str">
        <f t="shared" si="255"/>
        <v/>
      </c>
      <c r="AR352" s="35" t="str">
        <f t="shared" si="255"/>
        <v/>
      </c>
      <c r="AS352" s="35" t="str">
        <f t="shared" si="208"/>
        <v/>
      </c>
      <c r="AT352" s="35" t="str">
        <f t="shared" si="256"/>
        <v/>
      </c>
      <c r="AU352" s="35" t="str">
        <f t="shared" si="209"/>
        <v/>
      </c>
      <c r="AV352" s="35" t="str">
        <f t="shared" si="210"/>
        <v/>
      </c>
      <c r="AW352" s="35" t="str">
        <f t="shared" si="211"/>
        <v/>
      </c>
      <c r="AZ352" s="35" t="str">
        <f t="shared" si="212"/>
        <v/>
      </c>
      <c r="BA352" s="35" t="str">
        <f t="shared" si="213"/>
        <v/>
      </c>
      <c r="BB352" s="35" t="str">
        <f t="shared" si="214"/>
        <v/>
      </c>
      <c r="BC352" s="35" t="str">
        <f t="shared" si="215"/>
        <v/>
      </c>
      <c r="BD352" s="35" t="str">
        <f t="shared" si="216"/>
        <v/>
      </c>
      <c r="BE352" s="35" t="str">
        <f t="shared" si="217"/>
        <v/>
      </c>
      <c r="BF352" s="35" t="str">
        <f t="shared" si="218"/>
        <v/>
      </c>
      <c r="BG352" s="35" t="str">
        <f t="shared" si="219"/>
        <v/>
      </c>
      <c r="BH352" s="35" t="str">
        <f t="shared" si="220"/>
        <v/>
      </c>
      <c r="BI352" s="35" t="str">
        <f t="shared" si="221"/>
        <v/>
      </c>
      <c r="BJ352" s="35" t="str">
        <f t="shared" si="222"/>
        <v/>
      </c>
      <c r="BK352" s="35" t="str">
        <f t="shared" si="223"/>
        <v/>
      </c>
      <c r="BL352" s="35" t="str">
        <f t="shared" si="224"/>
        <v/>
      </c>
      <c r="BM352" s="35" t="str">
        <f t="shared" si="225"/>
        <v/>
      </c>
      <c r="BP352" s="35" t="str">
        <f>IF(RIGHT(AB352,2)="A3",VALUE(LEFT(AB352,2)),"")</f>
        <v/>
      </c>
      <c r="BQ352" s="35" t="str">
        <f t="shared" si="226"/>
        <v/>
      </c>
      <c r="BR352" s="35" t="str">
        <f t="shared" si="227"/>
        <v/>
      </c>
      <c r="BS352" s="35" t="str">
        <f t="shared" si="228"/>
        <v/>
      </c>
      <c r="BT352" s="35" t="str">
        <f t="shared" si="229"/>
        <v/>
      </c>
      <c r="BU352" s="35" t="str">
        <f>IF(RIGHT(AB352,2)="A4",VALUE(LEFT(AB352,2)),"")</f>
        <v/>
      </c>
      <c r="BV352" s="35" t="str">
        <f t="shared" si="230"/>
        <v/>
      </c>
      <c r="BW352" s="35" t="str">
        <f t="shared" si="231"/>
        <v/>
      </c>
      <c r="BX352" s="35" t="str">
        <f t="shared" si="232"/>
        <v/>
      </c>
      <c r="BY352" s="35" t="str">
        <f t="shared" si="233"/>
        <v/>
      </c>
      <c r="BZ352" s="35" t="str">
        <f>IF(RIGHT(AB352,2)="A5",VALUE(LEFT(AB352,2)),"")</f>
        <v/>
      </c>
      <c r="CA352" s="35" t="str">
        <f t="shared" si="234"/>
        <v/>
      </c>
      <c r="CB352" s="35" t="str">
        <f t="shared" si="235"/>
        <v/>
      </c>
      <c r="CC352" s="35" t="str">
        <f t="shared" si="236"/>
        <v/>
      </c>
    </row>
    <row r="353" spans="1:82" ht="17" outlineLevel="1" x14ac:dyDescent="0.2">
      <c r="A353" s="32"/>
      <c r="B353" s="11" t="s">
        <v>967</v>
      </c>
      <c r="C353" s="32" t="s">
        <v>697</v>
      </c>
      <c r="D353" s="11"/>
      <c r="E353" s="11">
        <v>1</v>
      </c>
      <c r="F353" s="11" t="s">
        <v>31</v>
      </c>
      <c r="G353" s="11"/>
      <c r="H353" s="11">
        <v>2</v>
      </c>
      <c r="I353" s="11"/>
      <c r="J353" s="11">
        <v>70</v>
      </c>
      <c r="K353" s="11"/>
      <c r="L353" s="56"/>
      <c r="M353" s="93"/>
      <c r="N353" s="32"/>
      <c r="O353" s="11"/>
      <c r="P353" s="11"/>
      <c r="Q353" s="11"/>
      <c r="R353" s="11"/>
      <c r="S353" s="11"/>
      <c r="T353" s="11"/>
      <c r="U353" s="11"/>
      <c r="V353" s="11"/>
      <c r="W353" s="94"/>
      <c r="X353" s="67"/>
      <c r="Y353" s="32" t="s">
        <v>11</v>
      </c>
      <c r="Z353" s="11"/>
      <c r="AA353" s="11"/>
      <c r="AB353" s="11"/>
      <c r="AC353" s="11"/>
      <c r="AD353" s="11" t="s">
        <v>39</v>
      </c>
      <c r="AE353" s="11"/>
      <c r="AF353" s="11"/>
      <c r="AG353" s="11"/>
      <c r="AH353" s="11"/>
      <c r="AJ353" s="35" t="str">
        <f t="shared" si="253"/>
        <v/>
      </c>
      <c r="AK353" s="35" t="str">
        <f t="shared" si="253"/>
        <v/>
      </c>
      <c r="AL353" s="35" t="str">
        <f t="shared" si="253"/>
        <v/>
      </c>
      <c r="AM353" s="35" t="str">
        <f t="shared" si="253"/>
        <v/>
      </c>
      <c r="AN353" s="35" t="str">
        <f t="shared" si="254"/>
        <v/>
      </c>
      <c r="AO353" s="35">
        <f>IF(RIGHT(F353,2)="A4",VALUE(LEFT(F353,1)),"")</f>
        <v>3</v>
      </c>
      <c r="AP353" s="35" t="str">
        <f t="shared" si="255"/>
        <v/>
      </c>
      <c r="AQ353" s="35" t="str">
        <f t="shared" si="255"/>
        <v/>
      </c>
      <c r="AR353" s="35" t="str">
        <f t="shared" si="255"/>
        <v/>
      </c>
      <c r="AS353" s="35" t="str">
        <f t="shared" si="208"/>
        <v/>
      </c>
      <c r="AT353" s="35" t="str">
        <f t="shared" si="256"/>
        <v/>
      </c>
      <c r="AU353" s="35" t="str">
        <f t="shared" si="209"/>
        <v/>
      </c>
      <c r="AV353" s="35" t="str">
        <f t="shared" si="210"/>
        <v/>
      </c>
      <c r="AW353" s="35" t="str">
        <f t="shared" si="211"/>
        <v/>
      </c>
      <c r="AZ353" s="35" t="str">
        <f t="shared" si="212"/>
        <v/>
      </c>
      <c r="BA353" s="35" t="str">
        <f t="shared" si="213"/>
        <v/>
      </c>
      <c r="BB353" s="35" t="str">
        <f t="shared" si="214"/>
        <v/>
      </c>
      <c r="BC353" s="35" t="str">
        <f t="shared" si="215"/>
        <v/>
      </c>
      <c r="BD353" s="35" t="str">
        <f t="shared" si="216"/>
        <v/>
      </c>
      <c r="BE353" s="35" t="str">
        <f t="shared" si="217"/>
        <v/>
      </c>
      <c r="BF353" s="35" t="str">
        <f t="shared" si="218"/>
        <v/>
      </c>
      <c r="BG353" s="35" t="str">
        <f t="shared" si="219"/>
        <v/>
      </c>
      <c r="BH353" s="35" t="str">
        <f t="shared" si="220"/>
        <v/>
      </c>
      <c r="BI353" s="35" t="str">
        <f t="shared" si="221"/>
        <v/>
      </c>
      <c r="BJ353" s="35" t="str">
        <f t="shared" si="222"/>
        <v/>
      </c>
      <c r="BK353" s="35" t="str">
        <f t="shared" si="223"/>
        <v/>
      </c>
      <c r="BL353" s="35" t="str">
        <f t="shared" si="224"/>
        <v/>
      </c>
      <c r="BM353" s="35" t="str">
        <f t="shared" si="225"/>
        <v/>
      </c>
      <c r="BP353" s="35" t="str">
        <f>IF(RIGHT(AB353,2)="A3",VALUE(LEFT(AB353,2)),"")</f>
        <v/>
      </c>
      <c r="BQ353" s="35" t="str">
        <f t="shared" si="226"/>
        <v/>
      </c>
      <c r="BR353" s="35" t="str">
        <f t="shared" si="227"/>
        <v/>
      </c>
      <c r="BS353" s="35" t="str">
        <f t="shared" si="228"/>
        <v/>
      </c>
      <c r="BT353" s="35" t="str">
        <f t="shared" si="229"/>
        <v/>
      </c>
      <c r="BU353" s="35" t="str">
        <f>IF(RIGHT(AB353,2)="A4",VALUE(LEFT(AB353,2)),"")</f>
        <v/>
      </c>
      <c r="BV353" s="35" t="str">
        <f t="shared" si="230"/>
        <v/>
      </c>
      <c r="BW353" s="35" t="str">
        <f t="shared" si="231"/>
        <v/>
      </c>
      <c r="BX353" s="35" t="str">
        <f t="shared" si="232"/>
        <v/>
      </c>
      <c r="BY353" s="35" t="str">
        <f t="shared" si="233"/>
        <v/>
      </c>
      <c r="BZ353" s="35" t="str">
        <f>IF(RIGHT(AB353,2)="A5",VALUE(LEFT(AB353,2)),"")</f>
        <v/>
      </c>
      <c r="CA353" s="35" t="str">
        <f t="shared" si="234"/>
        <v/>
      </c>
      <c r="CB353" s="35" t="str">
        <f t="shared" si="235"/>
        <v/>
      </c>
      <c r="CC353" s="35" t="str">
        <f t="shared" si="236"/>
        <v/>
      </c>
    </row>
    <row r="354" spans="1:82" ht="17" outlineLevel="1" x14ac:dyDescent="0.2">
      <c r="A354" s="32"/>
      <c r="B354" s="11" t="s">
        <v>968</v>
      </c>
      <c r="C354" s="32" t="s">
        <v>698</v>
      </c>
      <c r="D354" s="11"/>
      <c r="E354" s="11">
        <v>1</v>
      </c>
      <c r="F354" s="11"/>
      <c r="G354" s="11"/>
      <c r="H354" s="11">
        <v>1</v>
      </c>
      <c r="I354" s="11"/>
      <c r="J354" s="11">
        <v>36</v>
      </c>
      <c r="K354" s="11"/>
      <c r="L354" s="56"/>
      <c r="M354" s="93"/>
      <c r="N354" s="32"/>
      <c r="O354" s="11"/>
      <c r="P354" s="11"/>
      <c r="Q354" s="11"/>
      <c r="R354" s="11"/>
      <c r="S354" s="11"/>
      <c r="T354" s="11"/>
      <c r="U354" s="11"/>
      <c r="V354" s="11"/>
      <c r="W354" s="94"/>
      <c r="X354" s="67"/>
      <c r="Y354" s="32" t="s">
        <v>763</v>
      </c>
      <c r="Z354" s="11"/>
      <c r="AA354" s="11"/>
      <c r="AB354" s="11"/>
      <c r="AC354" s="11"/>
      <c r="AD354" s="11"/>
      <c r="AE354" s="11"/>
      <c r="AF354" s="11"/>
      <c r="AG354" s="11"/>
      <c r="AH354" s="11"/>
      <c r="AL354" s="35" t="str">
        <f t="shared" si="253"/>
        <v/>
      </c>
      <c r="AN354" s="35" t="str">
        <f t="shared" si="254"/>
        <v/>
      </c>
      <c r="AQ354" s="35" t="str">
        <f t="shared" si="255"/>
        <v/>
      </c>
    </row>
    <row r="355" spans="1:82" ht="53" customHeight="1" outlineLevel="1" x14ac:dyDescent="0.2">
      <c r="A355" s="32"/>
      <c r="B355" s="11" t="s">
        <v>969</v>
      </c>
      <c r="C355" s="32" t="s">
        <v>699</v>
      </c>
      <c r="D355" s="11"/>
      <c r="E355" s="11">
        <v>1</v>
      </c>
      <c r="F355" s="11"/>
      <c r="G355" s="11"/>
      <c r="H355" s="11">
        <v>1</v>
      </c>
      <c r="I355" s="11"/>
      <c r="J355" s="11">
        <v>36</v>
      </c>
      <c r="K355" s="11"/>
      <c r="L355" s="56"/>
      <c r="M355" s="93"/>
      <c r="N355" s="32"/>
      <c r="O355" s="11"/>
      <c r="P355" s="11"/>
      <c r="Q355" s="11"/>
      <c r="R355" s="11"/>
      <c r="S355" s="11"/>
      <c r="T355" s="11"/>
      <c r="U355" s="11"/>
      <c r="V355" s="11"/>
      <c r="W355" s="94"/>
      <c r="X355" s="177" t="s">
        <v>1216</v>
      </c>
      <c r="Y355" s="32" t="s">
        <v>1207</v>
      </c>
      <c r="Z355" s="11"/>
      <c r="AA355" s="11">
        <v>1</v>
      </c>
      <c r="AB355" s="11" t="s">
        <v>52</v>
      </c>
      <c r="AC355" s="11"/>
      <c r="AD355" s="11">
        <v>8</v>
      </c>
      <c r="AE355" s="11"/>
      <c r="AF355" s="11"/>
      <c r="AG355" s="11">
        <v>320</v>
      </c>
      <c r="AH355" s="11">
        <f>35+400</f>
        <v>435</v>
      </c>
      <c r="AN355" s="35" t="str">
        <f t="shared" si="254"/>
        <v/>
      </c>
    </row>
    <row r="356" spans="1:82" ht="23" customHeight="1" outlineLevel="1" x14ac:dyDescent="0.2">
      <c r="A356" s="32"/>
      <c r="B356" s="11"/>
      <c r="C356" s="32" t="s">
        <v>700</v>
      </c>
      <c r="D356" s="11"/>
      <c r="E356" s="11">
        <v>30</v>
      </c>
      <c r="F356" s="11" t="s">
        <v>30</v>
      </c>
      <c r="G356" s="11"/>
      <c r="H356" s="11">
        <v>30</v>
      </c>
      <c r="I356" s="11"/>
      <c r="J356" s="11">
        <f>30*36</f>
        <v>1080</v>
      </c>
      <c r="K356" s="11"/>
      <c r="L356" s="56"/>
      <c r="M356" s="93"/>
      <c r="N356" s="32"/>
      <c r="O356" s="11"/>
      <c r="P356" s="11"/>
      <c r="Q356" s="11"/>
      <c r="R356" s="11"/>
      <c r="S356" s="11"/>
      <c r="T356" s="11"/>
      <c r="U356" s="11"/>
      <c r="V356" s="11"/>
      <c r="W356" s="94"/>
      <c r="X356" s="67"/>
      <c r="Y356" s="32"/>
      <c r="Z356" s="11"/>
      <c r="AA356" s="11"/>
      <c r="AB356" s="11"/>
      <c r="AC356" s="11"/>
      <c r="AD356" s="11"/>
      <c r="AE356" s="11"/>
      <c r="AF356" s="11"/>
      <c r="AG356" s="11"/>
      <c r="AH356" s="11"/>
    </row>
    <row r="357" spans="1:82" outlineLevel="1" x14ac:dyDescent="0.2">
      <c r="A357" s="32"/>
      <c r="B357" s="11"/>
      <c r="C357" s="32"/>
      <c r="D357" s="11"/>
      <c r="E357" s="11"/>
      <c r="F357" s="11"/>
      <c r="G357" s="11"/>
      <c r="H357" s="11"/>
      <c r="I357" s="11"/>
      <c r="J357" s="11"/>
      <c r="K357" s="11"/>
      <c r="L357" s="56"/>
      <c r="M357" s="93"/>
      <c r="N357" s="32"/>
      <c r="O357" s="11"/>
      <c r="P357" s="11"/>
      <c r="Q357" s="11"/>
      <c r="R357" s="11"/>
      <c r="S357" s="11"/>
      <c r="T357" s="11"/>
      <c r="U357" s="11"/>
      <c r="V357" s="11"/>
      <c r="W357" s="94"/>
      <c r="X357" s="67"/>
      <c r="Y357" s="32"/>
      <c r="Z357" s="11"/>
      <c r="AA357" s="11"/>
      <c r="AB357" s="11"/>
      <c r="AC357" s="11"/>
      <c r="AD357" s="11"/>
      <c r="AE357" s="11"/>
      <c r="AF357" s="11"/>
      <c r="AG357" s="11"/>
      <c r="AH357" s="11"/>
    </row>
    <row r="358" spans="1:82" ht="51" outlineLevel="1" x14ac:dyDescent="0.2">
      <c r="A358" s="32"/>
      <c r="B358" s="11"/>
      <c r="C358" s="32"/>
      <c r="D358" s="11"/>
      <c r="E358" s="11"/>
      <c r="F358" s="11"/>
      <c r="G358" s="11"/>
      <c r="H358" s="11"/>
      <c r="I358" s="11"/>
      <c r="J358" s="11"/>
      <c r="K358" s="11"/>
      <c r="L358" s="56"/>
      <c r="M358" s="93"/>
      <c r="N358" s="32"/>
      <c r="O358" s="11"/>
      <c r="P358" s="11"/>
      <c r="Q358" s="11"/>
      <c r="R358" s="11"/>
      <c r="S358" s="11"/>
      <c r="T358" s="11"/>
      <c r="U358" s="11"/>
      <c r="V358" s="11"/>
      <c r="W358" s="94"/>
      <c r="X358" s="67"/>
      <c r="Y358" s="32" t="s">
        <v>177</v>
      </c>
      <c r="Z358" s="11"/>
      <c r="AA358" s="11" t="s">
        <v>165</v>
      </c>
      <c r="AB358" s="11" t="s">
        <v>101</v>
      </c>
      <c r="AC358" s="11"/>
      <c r="AD358" s="11"/>
      <c r="AE358" s="11"/>
      <c r="AF358" s="11"/>
      <c r="AG358" s="11"/>
      <c r="AH358" s="11"/>
      <c r="AJ358" s="35" t="str">
        <f t="shared" si="253"/>
        <v/>
      </c>
      <c r="AK358" s="35" t="str">
        <f t="shared" si="253"/>
        <v/>
      </c>
      <c r="AL358" s="35" t="str">
        <f t="shared" si="253"/>
        <v/>
      </c>
      <c r="AM358" s="35" t="str">
        <f t="shared" si="253"/>
        <v/>
      </c>
      <c r="AN358" s="35" t="str">
        <f t="shared" si="254"/>
        <v/>
      </c>
      <c r="AO358" s="35" t="str">
        <f t="shared" si="255"/>
        <v/>
      </c>
      <c r="AP358" s="35" t="str">
        <f t="shared" si="255"/>
        <v/>
      </c>
      <c r="AQ358" s="35" t="str">
        <f t="shared" si="255"/>
        <v/>
      </c>
      <c r="AR358" s="35" t="str">
        <f t="shared" si="255"/>
        <v/>
      </c>
      <c r="AS358" s="35" t="str">
        <f t="shared" si="208"/>
        <v/>
      </c>
      <c r="AT358" s="35" t="str">
        <f t="shared" si="256"/>
        <v/>
      </c>
      <c r="AU358" s="35" t="str">
        <f t="shared" si="209"/>
        <v/>
      </c>
      <c r="AV358" s="35" t="str">
        <f t="shared" si="210"/>
        <v/>
      </c>
      <c r="AW358" s="35" t="str">
        <f t="shared" si="211"/>
        <v/>
      </c>
      <c r="AZ358" s="35" t="str">
        <f t="shared" si="212"/>
        <v/>
      </c>
      <c r="BA358" s="35" t="str">
        <f t="shared" si="213"/>
        <v/>
      </c>
      <c r="BB358" s="35" t="str">
        <f t="shared" si="214"/>
        <v/>
      </c>
      <c r="BC358" s="35" t="str">
        <f t="shared" si="215"/>
        <v/>
      </c>
      <c r="BD358" s="35" t="str">
        <f t="shared" si="216"/>
        <v/>
      </c>
      <c r="BE358" s="35" t="str">
        <f t="shared" si="217"/>
        <v/>
      </c>
      <c r="BF358" s="35" t="str">
        <f t="shared" si="218"/>
        <v/>
      </c>
      <c r="BG358" s="35" t="str">
        <f t="shared" si="219"/>
        <v/>
      </c>
      <c r="BH358" s="35" t="str">
        <f t="shared" si="220"/>
        <v/>
      </c>
      <c r="BI358" s="35" t="str">
        <f t="shared" si="221"/>
        <v/>
      </c>
      <c r="BJ358" s="35" t="str">
        <f t="shared" si="222"/>
        <v/>
      </c>
      <c r="BK358" s="35" t="str">
        <f t="shared" si="223"/>
        <v/>
      </c>
      <c r="BL358" s="35" t="str">
        <f t="shared" si="224"/>
        <v/>
      </c>
      <c r="BM358" s="35" t="str">
        <f t="shared" si="225"/>
        <v/>
      </c>
      <c r="BP358" s="35">
        <f>IF(RIGHT(AB358,2)="A3",VALUE(LEFT(AB358,2)),"")</f>
        <v>20</v>
      </c>
      <c r="BQ358" s="35" t="str">
        <f t="shared" si="226"/>
        <v/>
      </c>
      <c r="BR358" s="35" t="str">
        <f t="shared" si="227"/>
        <v/>
      </c>
      <c r="BS358" s="35" t="str">
        <f t="shared" si="228"/>
        <v/>
      </c>
      <c r="BT358" s="35" t="str">
        <f t="shared" si="229"/>
        <v/>
      </c>
      <c r="BU358" s="35" t="str">
        <f>IF(RIGHT(AB358,2)="A4",VALUE(LEFT(AB358,2)),"")</f>
        <v/>
      </c>
      <c r="BV358" s="35" t="str">
        <f t="shared" si="230"/>
        <v/>
      </c>
      <c r="BW358" s="35" t="str">
        <f t="shared" si="231"/>
        <v/>
      </c>
      <c r="BX358" s="35" t="str">
        <f t="shared" si="232"/>
        <v/>
      </c>
      <c r="BY358" s="35" t="str">
        <f t="shared" si="233"/>
        <v/>
      </c>
      <c r="BZ358" s="35" t="str">
        <f>IF(RIGHT(AB358,2)="A5",VALUE(LEFT(AB358,2)),"")</f>
        <v/>
      </c>
      <c r="CA358" s="35" t="str">
        <f t="shared" si="234"/>
        <v/>
      </c>
      <c r="CB358" s="35" t="str">
        <f t="shared" si="235"/>
        <v/>
      </c>
      <c r="CC358" s="35" t="str">
        <f t="shared" si="236"/>
        <v/>
      </c>
    </row>
    <row r="359" spans="1:82" s="155" customFormat="1" ht="18" x14ac:dyDescent="0.2">
      <c r="A359" s="150" t="s">
        <v>176</v>
      </c>
      <c r="B359" s="150" t="s">
        <v>345</v>
      </c>
      <c r="C359" s="150" t="s">
        <v>10</v>
      </c>
      <c r="D359" s="150"/>
      <c r="E359" s="150"/>
      <c r="F359" s="150"/>
      <c r="G359" s="150"/>
      <c r="H359" s="150"/>
      <c r="I359" s="150"/>
      <c r="J359" s="150"/>
      <c r="K359" s="150"/>
      <c r="L359" s="151"/>
      <c r="M359" s="152" t="s">
        <v>333</v>
      </c>
      <c r="N359" s="150" t="s">
        <v>364</v>
      </c>
      <c r="O359" s="150"/>
      <c r="P359" s="150"/>
      <c r="Q359" s="150"/>
      <c r="R359" s="150"/>
      <c r="S359" s="150"/>
      <c r="T359" s="150"/>
      <c r="U359" s="150"/>
      <c r="V359" s="150"/>
      <c r="W359" s="153"/>
      <c r="X359" s="154" t="s">
        <v>304</v>
      </c>
      <c r="Y359" s="150" t="s">
        <v>359</v>
      </c>
      <c r="Z359" s="150"/>
      <c r="AA359" s="150"/>
      <c r="AB359" s="150"/>
      <c r="AC359" s="150"/>
      <c r="AD359" s="150"/>
      <c r="AE359" s="150"/>
      <c r="AF359" s="150"/>
      <c r="AG359" s="150"/>
      <c r="AH359" s="150"/>
      <c r="AJ359" s="35" t="str">
        <f t="shared" si="253"/>
        <v/>
      </c>
      <c r="AK359" s="35" t="str">
        <f t="shared" si="253"/>
        <v/>
      </c>
      <c r="AL359" s="35" t="str">
        <f t="shared" si="253"/>
        <v/>
      </c>
      <c r="AM359" s="35" t="str">
        <f t="shared" si="253"/>
        <v/>
      </c>
      <c r="AN359" s="35" t="str">
        <f t="shared" si="254"/>
        <v/>
      </c>
      <c r="AO359" s="35" t="str">
        <f t="shared" si="255"/>
        <v/>
      </c>
      <c r="AP359" s="35" t="str">
        <f t="shared" si="255"/>
        <v/>
      </c>
      <c r="AQ359" s="35" t="str">
        <f t="shared" si="255"/>
        <v/>
      </c>
      <c r="AR359" s="35" t="str">
        <f t="shared" si="255"/>
        <v/>
      </c>
      <c r="AS359" s="35" t="str">
        <f t="shared" si="208"/>
        <v/>
      </c>
      <c r="AT359" s="35" t="str">
        <f t="shared" si="256"/>
        <v/>
      </c>
      <c r="AU359" s="35" t="str">
        <f t="shared" si="209"/>
        <v/>
      </c>
      <c r="AV359" s="35" t="str">
        <f t="shared" si="210"/>
        <v/>
      </c>
      <c r="AW359" s="35" t="str">
        <f t="shared" si="211"/>
        <v/>
      </c>
      <c r="AX359" s="35"/>
      <c r="AY359" s="35"/>
      <c r="AZ359" s="35" t="str">
        <f t="shared" si="212"/>
        <v/>
      </c>
      <c r="BA359" s="35" t="str">
        <f t="shared" si="213"/>
        <v/>
      </c>
      <c r="BB359" s="35" t="str">
        <f t="shared" si="214"/>
        <v/>
      </c>
      <c r="BC359" s="35" t="str">
        <f t="shared" si="215"/>
        <v/>
      </c>
      <c r="BD359" s="35" t="str">
        <f t="shared" si="216"/>
        <v/>
      </c>
      <c r="BE359" s="35" t="str">
        <f t="shared" si="217"/>
        <v/>
      </c>
      <c r="BF359" s="35" t="str">
        <f t="shared" si="218"/>
        <v/>
      </c>
      <c r="BG359" s="35" t="str">
        <f t="shared" si="219"/>
        <v/>
      </c>
      <c r="BH359" s="35" t="str">
        <f t="shared" si="220"/>
        <v/>
      </c>
      <c r="BI359" s="35" t="str">
        <f t="shared" si="221"/>
        <v/>
      </c>
      <c r="BJ359" s="35" t="str">
        <f t="shared" si="222"/>
        <v/>
      </c>
      <c r="BK359" s="35" t="str">
        <f t="shared" si="223"/>
        <v/>
      </c>
      <c r="BL359" s="35" t="str">
        <f t="shared" si="224"/>
        <v/>
      </c>
      <c r="BM359" s="35" t="str">
        <f t="shared" si="225"/>
        <v/>
      </c>
      <c r="BN359" s="35"/>
      <c r="BO359" s="35"/>
      <c r="BP359" s="35" t="str">
        <f>IF(RIGHT(AB359,2)="A3",VALUE(LEFT(AB359,2)),"")</f>
        <v/>
      </c>
      <c r="BQ359" s="35" t="str">
        <f t="shared" si="226"/>
        <v/>
      </c>
      <c r="BR359" s="35" t="str">
        <f t="shared" si="227"/>
        <v/>
      </c>
      <c r="BS359" s="35" t="str">
        <f t="shared" si="228"/>
        <v/>
      </c>
      <c r="BT359" s="35" t="str">
        <f t="shared" si="229"/>
        <v/>
      </c>
      <c r="BU359" s="35" t="str">
        <f>IF(RIGHT(AB359,2)="A4",VALUE(LEFT(AB359,2)),"")</f>
        <v/>
      </c>
      <c r="BV359" s="35" t="str">
        <f t="shared" si="230"/>
        <v/>
      </c>
      <c r="BW359" s="35" t="str">
        <f t="shared" si="231"/>
        <v/>
      </c>
      <c r="BX359" s="35" t="str">
        <f t="shared" si="232"/>
        <v/>
      </c>
      <c r="BY359" s="35" t="str">
        <f t="shared" si="233"/>
        <v/>
      </c>
      <c r="BZ359" s="35" t="str">
        <f>IF(RIGHT(AB359,2)="A5",VALUE(LEFT(AB359,2)),"")</f>
        <v/>
      </c>
      <c r="CA359" s="35" t="str">
        <f t="shared" si="234"/>
        <v/>
      </c>
      <c r="CB359" s="35" t="str">
        <f t="shared" si="235"/>
        <v/>
      </c>
      <c r="CC359" s="35" t="str">
        <f t="shared" si="236"/>
        <v/>
      </c>
    </row>
    <row r="360" spans="1:82" ht="34" outlineLevel="1" x14ac:dyDescent="0.2">
      <c r="A360" s="32"/>
      <c r="B360" s="11" t="s">
        <v>708</v>
      </c>
      <c r="C360" s="32" t="s">
        <v>710</v>
      </c>
      <c r="D360" s="11"/>
      <c r="E360" s="11">
        <v>1</v>
      </c>
      <c r="F360" s="169"/>
      <c r="G360" s="169"/>
      <c r="H360" s="11">
        <v>25</v>
      </c>
      <c r="I360" s="11"/>
      <c r="J360" s="11">
        <f>25*40</f>
        <v>1000</v>
      </c>
      <c r="K360" s="11"/>
      <c r="L360" s="56"/>
      <c r="M360" s="93"/>
      <c r="N360" s="32" t="s">
        <v>167</v>
      </c>
      <c r="O360" s="11"/>
      <c r="P360" s="11"/>
      <c r="Q360" s="11" t="s">
        <v>101</v>
      </c>
      <c r="R360" s="11"/>
      <c r="S360" s="11"/>
      <c r="T360" s="11"/>
      <c r="U360" s="11"/>
      <c r="V360" s="11"/>
      <c r="W360" s="94"/>
      <c r="X360" s="112"/>
      <c r="Y360" s="113" t="s">
        <v>97</v>
      </c>
      <c r="Z360" s="114"/>
      <c r="AA360" s="114"/>
      <c r="AB360" s="114"/>
      <c r="AC360" s="114"/>
      <c r="AD360" s="114"/>
      <c r="AE360" s="114"/>
      <c r="AF360" s="114"/>
      <c r="AG360" s="114"/>
      <c r="AH360" s="114"/>
      <c r="AJ360" s="35" t="e">
        <f>IF(RIGHT(#REF!,2)="A3",VALUE(LEFT(#REF!,2)),"")</f>
        <v>#REF!</v>
      </c>
      <c r="AK360" s="35" t="e">
        <f>IF(RIGHT(#REF!,2)="A3",VALUE(LEFT(#REF!,2)),"")</f>
        <v>#REF!</v>
      </c>
      <c r="AL360" s="35" t="e">
        <f>IF(RIGHT(#REF!,2)="A3",VALUE(LEFT(#REF!,2)),"")</f>
        <v>#REF!</v>
      </c>
      <c r="AM360" s="35" t="e">
        <f>IF(RIGHT(#REF!,2)="A3",VALUE(LEFT(#REF!,2)),"")</f>
        <v>#REF!</v>
      </c>
      <c r="AN360" s="35" t="e">
        <f>IF(RIGHT(#REF!,2)="A4",LEFT(#REF!,2),"")</f>
        <v>#REF!</v>
      </c>
      <c r="AO360" s="35" t="e">
        <f>IF(RIGHT(#REF!,2)="A4",VALUE(LEFT(#REF!,2)),"")</f>
        <v>#REF!</v>
      </c>
      <c r="AP360" s="35" t="e">
        <f>IF(RIGHT(#REF!,2)="A4",VALUE(LEFT(#REF!,2)),"")</f>
        <v>#REF!</v>
      </c>
      <c r="AQ360" s="35" t="e">
        <f>IF(RIGHT(#REF!,2)="A4",VALUE(LEFT(#REF!,2)),"")</f>
        <v>#REF!</v>
      </c>
      <c r="AR360" s="35" t="e">
        <f>IF(RIGHT(#REF!,2)="A4",VALUE(LEFT(#REF!,2)),"")</f>
        <v>#REF!</v>
      </c>
      <c r="AS360" s="35" t="str">
        <f t="shared" si="208"/>
        <v/>
      </c>
      <c r="AT360" s="35" t="e">
        <f>IF(RIGHT(#REF!,2)="A5",VALUE(LEFT(#REF!,2)),"")</f>
        <v>#REF!</v>
      </c>
      <c r="AU360" s="35" t="str">
        <f t="shared" si="209"/>
        <v/>
      </c>
      <c r="AV360" s="35" t="str">
        <f t="shared" si="210"/>
        <v/>
      </c>
      <c r="AW360" s="35" t="str">
        <f t="shared" si="211"/>
        <v/>
      </c>
      <c r="AZ360" s="35">
        <f t="shared" si="212"/>
        <v>20</v>
      </c>
      <c r="BA360" s="35" t="str">
        <f t="shared" si="213"/>
        <v/>
      </c>
      <c r="BB360" s="35" t="str">
        <f t="shared" si="214"/>
        <v/>
      </c>
      <c r="BC360" s="35" t="str">
        <f t="shared" si="215"/>
        <v/>
      </c>
      <c r="BD360" s="35" t="str">
        <f t="shared" si="216"/>
        <v/>
      </c>
      <c r="BE360" s="35" t="str">
        <f t="shared" si="217"/>
        <v/>
      </c>
      <c r="BF360" s="35" t="str">
        <f t="shared" si="218"/>
        <v/>
      </c>
      <c r="BG360" s="35" t="str">
        <f t="shared" si="219"/>
        <v/>
      </c>
      <c r="BH360" s="35" t="str">
        <f t="shared" si="220"/>
        <v/>
      </c>
      <c r="BI360" s="35" t="e">
        <f t="shared" si="221"/>
        <v>#REF!</v>
      </c>
      <c r="BJ360" s="35" t="str">
        <f t="shared" si="222"/>
        <v/>
      </c>
      <c r="BK360" s="35" t="str">
        <f t="shared" si="223"/>
        <v/>
      </c>
      <c r="BL360" s="35" t="str">
        <f t="shared" si="224"/>
        <v/>
      </c>
      <c r="BM360" s="35" t="str">
        <f t="shared" si="225"/>
        <v/>
      </c>
      <c r="BP360" s="35" t="str">
        <f>IF(RIGHT(AB360,2)="A3",VALUE(LEFT(AB360,2)),"")</f>
        <v/>
      </c>
      <c r="BQ360" s="35" t="str">
        <f t="shared" si="226"/>
        <v/>
      </c>
      <c r="BR360" s="35" t="str">
        <f t="shared" si="227"/>
        <v/>
      </c>
      <c r="BS360" s="35" t="str">
        <f t="shared" si="228"/>
        <v/>
      </c>
      <c r="BT360" s="35" t="e">
        <f t="shared" si="229"/>
        <v>#REF!</v>
      </c>
      <c r="BU360" s="35" t="str">
        <f>IF(RIGHT(AB360,2)="A4",VALUE(LEFT(AB360,2)),"")</f>
        <v/>
      </c>
      <c r="BV360" s="35" t="str">
        <f t="shared" si="230"/>
        <v/>
      </c>
      <c r="BW360" s="35" t="str">
        <f t="shared" si="231"/>
        <v/>
      </c>
      <c r="BX360" s="35" t="str">
        <f t="shared" si="232"/>
        <v/>
      </c>
      <c r="BY360" s="35" t="str">
        <f t="shared" si="233"/>
        <v/>
      </c>
      <c r="BZ360" s="35" t="str">
        <f>IF(RIGHT(AB360,2)="A5",VALUE(LEFT(AB360,2)),"")</f>
        <v/>
      </c>
      <c r="CA360" s="35" t="str">
        <f t="shared" si="234"/>
        <v/>
      </c>
      <c r="CB360" s="35" t="str">
        <f t="shared" si="235"/>
        <v/>
      </c>
      <c r="CC360" s="35" t="str">
        <f t="shared" si="236"/>
        <v/>
      </c>
    </row>
    <row r="361" spans="1:82" ht="21" outlineLevel="1" x14ac:dyDescent="0.2">
      <c r="A361" s="32"/>
      <c r="B361" s="11" t="s">
        <v>704</v>
      </c>
      <c r="C361" s="32" t="s">
        <v>707</v>
      </c>
      <c r="D361" s="11">
        <v>1</v>
      </c>
      <c r="E361" s="11"/>
      <c r="F361" s="169"/>
      <c r="G361" s="169"/>
      <c r="H361" s="11">
        <v>53</v>
      </c>
      <c r="I361" s="11"/>
      <c r="J361" s="11">
        <f>53*40</f>
        <v>2120</v>
      </c>
      <c r="K361" s="11"/>
      <c r="L361" s="56"/>
      <c r="M361" s="93"/>
      <c r="N361" s="32"/>
      <c r="O361" s="11"/>
      <c r="P361" s="11"/>
      <c r="Q361" s="11"/>
      <c r="R361" s="11"/>
      <c r="S361" s="11"/>
      <c r="T361" s="11"/>
      <c r="U361" s="11"/>
      <c r="V361" s="11"/>
      <c r="W361" s="94"/>
      <c r="X361" s="112"/>
      <c r="Y361" s="113"/>
      <c r="Z361" s="114"/>
      <c r="AA361" s="114"/>
      <c r="AB361" s="114"/>
      <c r="AC361" s="114"/>
      <c r="AD361" s="114"/>
      <c r="AE361" s="114"/>
      <c r="AF361" s="114"/>
      <c r="AG361" s="114"/>
      <c r="AH361" s="114"/>
      <c r="AN361" s="162"/>
      <c r="AS361" s="162"/>
      <c r="AX361" s="162"/>
      <c r="BD361" s="162"/>
      <c r="BI361" s="162"/>
      <c r="BN361" s="162"/>
      <c r="BT361" s="162"/>
      <c r="BY361" s="162"/>
      <c r="CD361" s="162"/>
    </row>
    <row r="362" spans="1:82" ht="21" outlineLevel="1" x14ac:dyDescent="0.2">
      <c r="A362" s="32"/>
      <c r="B362" s="11" t="s">
        <v>706</v>
      </c>
      <c r="C362" s="32" t="s">
        <v>705</v>
      </c>
      <c r="D362" s="11">
        <v>1</v>
      </c>
      <c r="E362" s="11"/>
      <c r="F362" s="169"/>
      <c r="G362" s="169"/>
      <c r="H362" s="11">
        <v>36</v>
      </c>
      <c r="I362" s="11"/>
      <c r="J362" s="11">
        <v>0</v>
      </c>
      <c r="K362" s="11"/>
      <c r="L362" s="56"/>
      <c r="M362" s="93"/>
      <c r="N362" s="32"/>
      <c r="O362" s="11"/>
      <c r="P362" s="11"/>
      <c r="Q362" s="11"/>
      <c r="R362" s="11"/>
      <c r="S362" s="11"/>
      <c r="T362" s="11"/>
      <c r="U362" s="11"/>
      <c r="V362" s="11"/>
      <c r="W362" s="94"/>
      <c r="X362" s="112"/>
      <c r="Y362" s="113"/>
      <c r="Z362" s="114"/>
      <c r="AA362" s="114"/>
      <c r="AB362" s="114"/>
      <c r="AC362" s="114"/>
      <c r="AD362" s="114"/>
      <c r="AE362" s="114"/>
      <c r="AF362" s="114"/>
      <c r="AG362" s="114"/>
      <c r="AH362" s="114"/>
      <c r="AN362" s="162"/>
      <c r="AS362" s="162"/>
      <c r="AX362" s="162"/>
      <c r="BD362" s="162"/>
      <c r="BI362" s="162"/>
      <c r="BN362" s="162"/>
      <c r="BT362" s="162"/>
      <c r="BY362" s="162"/>
      <c r="CD362" s="162"/>
    </row>
    <row r="363" spans="1:82" ht="21" outlineLevel="1" x14ac:dyDescent="0.2">
      <c r="A363" s="32"/>
      <c r="B363" s="11" t="s">
        <v>709</v>
      </c>
      <c r="C363" s="32" t="s">
        <v>714</v>
      </c>
      <c r="D363" s="11">
        <v>1</v>
      </c>
      <c r="E363" s="11"/>
      <c r="F363" s="169" t="s">
        <v>713</v>
      </c>
      <c r="G363" s="169"/>
      <c r="H363" s="11"/>
      <c r="I363" s="11"/>
      <c r="J363" s="11"/>
      <c r="K363" s="11"/>
      <c r="L363" s="56"/>
      <c r="M363" s="93"/>
      <c r="N363" s="32"/>
      <c r="O363" s="11"/>
      <c r="P363" s="11"/>
      <c r="Q363" s="11"/>
      <c r="R363" s="11"/>
      <c r="S363" s="11"/>
      <c r="T363" s="11"/>
      <c r="U363" s="11"/>
      <c r="V363" s="11"/>
      <c r="W363" s="94"/>
      <c r="X363" s="112"/>
      <c r="Y363" s="113"/>
      <c r="Z363" s="114"/>
      <c r="AA363" s="114"/>
      <c r="AB363" s="114"/>
      <c r="AC363" s="114"/>
      <c r="AD363" s="114"/>
      <c r="AE363" s="114"/>
      <c r="AF363" s="114"/>
      <c r="AG363" s="114"/>
      <c r="AH363" s="114"/>
      <c r="AN363" s="162"/>
      <c r="AS363" s="162"/>
      <c r="AX363" s="162"/>
      <c r="BD363" s="162"/>
      <c r="BI363" s="162"/>
      <c r="BN363" s="162"/>
      <c r="BT363" s="162"/>
      <c r="BY363" s="162"/>
      <c r="CD363" s="162"/>
    </row>
    <row r="364" spans="1:82" ht="21" outlineLevel="1" x14ac:dyDescent="0.2">
      <c r="A364" s="32"/>
      <c r="B364" s="11" t="s">
        <v>973</v>
      </c>
      <c r="C364" s="32" t="s">
        <v>711</v>
      </c>
      <c r="D364" s="11"/>
      <c r="E364" s="11">
        <v>1</v>
      </c>
      <c r="F364" s="169"/>
      <c r="G364" s="169"/>
      <c r="H364" s="11">
        <v>9</v>
      </c>
      <c r="I364" s="11"/>
      <c r="J364" s="11">
        <f>9*36</f>
        <v>324</v>
      </c>
      <c r="K364" s="11"/>
      <c r="L364" s="56"/>
      <c r="M364" s="93"/>
      <c r="N364" s="32"/>
      <c r="O364" s="11"/>
      <c r="P364" s="11"/>
      <c r="Q364" s="11"/>
      <c r="R364" s="11"/>
      <c r="S364" s="11"/>
      <c r="T364" s="11"/>
      <c r="U364" s="11"/>
      <c r="V364" s="11"/>
      <c r="W364" s="94"/>
      <c r="X364" s="112"/>
      <c r="Y364" s="113"/>
      <c r="Z364" s="114"/>
      <c r="AA364" s="114"/>
      <c r="AB364" s="114"/>
      <c r="AC364" s="114"/>
      <c r="AD364" s="114"/>
      <c r="AE364" s="114"/>
      <c r="AF364" s="114"/>
      <c r="AG364" s="114"/>
      <c r="AH364" s="114"/>
      <c r="AN364" s="162"/>
      <c r="AS364" s="162"/>
      <c r="AX364" s="162"/>
      <c r="BD364" s="162"/>
      <c r="BI364" s="162"/>
      <c r="BN364" s="162"/>
      <c r="BT364" s="162"/>
      <c r="BY364" s="162"/>
      <c r="CD364" s="162"/>
    </row>
    <row r="365" spans="1:82" ht="34" outlineLevel="1" x14ac:dyDescent="0.2">
      <c r="A365" s="32"/>
      <c r="B365" s="11" t="s">
        <v>974</v>
      </c>
      <c r="C365" s="32" t="s">
        <v>712</v>
      </c>
      <c r="D365" s="11"/>
      <c r="E365" s="11">
        <v>10</v>
      </c>
      <c r="F365" s="169"/>
      <c r="G365" s="169"/>
      <c r="H365" s="11">
        <v>13</v>
      </c>
      <c r="I365" s="11"/>
      <c r="J365" s="11">
        <f>10*36</f>
        <v>360</v>
      </c>
      <c r="K365" s="11"/>
      <c r="L365" s="56"/>
      <c r="M365" s="93"/>
      <c r="N365" s="32"/>
      <c r="O365" s="11"/>
      <c r="P365" s="11"/>
      <c r="Q365" s="11"/>
      <c r="R365" s="11"/>
      <c r="S365" s="11"/>
      <c r="T365" s="11"/>
      <c r="U365" s="11"/>
      <c r="V365" s="11"/>
      <c r="W365" s="94"/>
      <c r="X365" s="112"/>
      <c r="Y365" s="113"/>
      <c r="Z365" s="114"/>
      <c r="AA365" s="114"/>
      <c r="AB365" s="114"/>
      <c r="AC365" s="114"/>
      <c r="AD365" s="114"/>
      <c r="AE365" s="114"/>
      <c r="AF365" s="114"/>
      <c r="AG365" s="114"/>
      <c r="AH365" s="114"/>
      <c r="AN365" s="162"/>
      <c r="AS365" s="162"/>
      <c r="AX365" s="162"/>
      <c r="BD365" s="162"/>
      <c r="BI365" s="162"/>
      <c r="BN365" s="162"/>
      <c r="BT365" s="162"/>
      <c r="BY365" s="162"/>
      <c r="CD365" s="162"/>
    </row>
    <row r="366" spans="1:82" ht="21" outlineLevel="1" x14ac:dyDescent="0.2">
      <c r="A366" s="32"/>
      <c r="B366" s="11" t="s">
        <v>976</v>
      </c>
      <c r="C366" s="32" t="s">
        <v>975</v>
      </c>
      <c r="D366" s="11"/>
      <c r="E366" s="11">
        <v>1</v>
      </c>
      <c r="F366" s="169"/>
      <c r="G366" s="169"/>
      <c r="H366" s="11">
        <v>1</v>
      </c>
      <c r="I366" s="11"/>
      <c r="J366" s="11">
        <f>H366*36</f>
        <v>36</v>
      </c>
      <c r="K366" s="11"/>
      <c r="L366" s="56"/>
      <c r="M366" s="93"/>
      <c r="N366" s="32"/>
      <c r="O366" s="11"/>
      <c r="P366" s="11"/>
      <c r="Q366" s="11"/>
      <c r="R366" s="11"/>
      <c r="S366" s="11"/>
      <c r="T366" s="11"/>
      <c r="U366" s="11"/>
      <c r="V366" s="11"/>
      <c r="W366" s="94"/>
      <c r="X366" s="112"/>
      <c r="Y366" s="113"/>
      <c r="Z366" s="114"/>
      <c r="AA366" s="114"/>
      <c r="AB366" s="114"/>
      <c r="AC366" s="114"/>
      <c r="AD366" s="114"/>
      <c r="AE366" s="114"/>
      <c r="AF366" s="114"/>
      <c r="AG366" s="114"/>
      <c r="AH366" s="114"/>
      <c r="AN366" s="162"/>
      <c r="AS366" s="162"/>
      <c r="AX366" s="162"/>
      <c r="BD366" s="162"/>
      <c r="BI366" s="162"/>
      <c r="BN366" s="162"/>
      <c r="BT366" s="162"/>
      <c r="BY366" s="162"/>
      <c r="CD366" s="162"/>
    </row>
    <row r="367" spans="1:82" ht="21" outlineLevel="1" x14ac:dyDescent="0.2">
      <c r="A367" s="32"/>
      <c r="B367" s="11" t="s">
        <v>978</v>
      </c>
      <c r="C367" s="32" t="s">
        <v>977</v>
      </c>
      <c r="D367" s="11"/>
      <c r="E367" s="11"/>
      <c r="F367" s="11"/>
      <c r="G367" s="11"/>
      <c r="H367" s="11"/>
      <c r="I367" s="11"/>
      <c r="J367" s="11">
        <f>H367*36</f>
        <v>0</v>
      </c>
      <c r="K367" s="11"/>
      <c r="L367" s="56"/>
      <c r="M367" s="93"/>
      <c r="N367" s="32"/>
      <c r="O367" s="11"/>
      <c r="P367" s="11"/>
      <c r="Q367" s="11"/>
      <c r="R367" s="11"/>
      <c r="S367" s="11"/>
      <c r="T367" s="11"/>
      <c r="U367" s="11"/>
      <c r="V367" s="11"/>
      <c r="W367" s="94"/>
      <c r="X367" s="112"/>
      <c r="Y367" s="113"/>
      <c r="Z367" s="114"/>
      <c r="AA367" s="114"/>
      <c r="AB367" s="114"/>
      <c r="AC367" s="114"/>
      <c r="AD367" s="114"/>
      <c r="AE367" s="114"/>
      <c r="AF367" s="114"/>
      <c r="AG367" s="114"/>
      <c r="AH367" s="114"/>
      <c r="AN367" s="162"/>
      <c r="AS367" s="162"/>
      <c r="AX367" s="162"/>
      <c r="BD367" s="162"/>
      <c r="BI367" s="162"/>
      <c r="BN367" s="162"/>
      <c r="BT367" s="162"/>
      <c r="BY367" s="162"/>
      <c r="CD367" s="162"/>
    </row>
    <row r="368" spans="1:82" ht="21" outlineLevel="1" x14ac:dyDescent="0.2">
      <c r="A368" s="32"/>
      <c r="B368" s="11"/>
      <c r="C368" s="32" t="s">
        <v>979</v>
      </c>
      <c r="D368" s="11"/>
      <c r="E368" s="11"/>
      <c r="F368" s="169"/>
      <c r="G368" s="169"/>
      <c r="H368" s="11"/>
      <c r="I368" s="11"/>
      <c r="J368" s="11"/>
      <c r="K368" s="11"/>
      <c r="L368" s="56"/>
      <c r="M368" s="93"/>
      <c r="N368" s="32"/>
      <c r="O368" s="11"/>
      <c r="P368" s="11"/>
      <c r="Q368" s="11"/>
      <c r="R368" s="11"/>
      <c r="S368" s="11"/>
      <c r="T368" s="11"/>
      <c r="U368" s="11"/>
      <c r="V368" s="11"/>
      <c r="W368" s="94"/>
      <c r="X368" s="112"/>
      <c r="Y368" s="113"/>
      <c r="Z368" s="114"/>
      <c r="AA368" s="114"/>
      <c r="AB368" s="114"/>
      <c r="AC368" s="114"/>
      <c r="AD368" s="114"/>
      <c r="AE368" s="114"/>
      <c r="AF368" s="114"/>
      <c r="AG368" s="114"/>
      <c r="AH368" s="114"/>
      <c r="AN368" s="162"/>
      <c r="AS368" s="162"/>
      <c r="AX368" s="162"/>
      <c r="BD368" s="162"/>
      <c r="BI368" s="162"/>
      <c r="BN368" s="162"/>
      <c r="BT368" s="162"/>
      <c r="BY368" s="162"/>
      <c r="CD368" s="162"/>
    </row>
    <row r="369" spans="1:82" ht="21" outlineLevel="1" x14ac:dyDescent="0.2">
      <c r="A369" s="32"/>
      <c r="B369" s="11"/>
      <c r="C369" s="194" t="s">
        <v>44</v>
      </c>
      <c r="D369" s="11"/>
      <c r="E369" s="11">
        <v>28</v>
      </c>
      <c r="F369" s="169"/>
      <c r="G369" s="169"/>
      <c r="H369" s="11"/>
      <c r="I369" s="11"/>
      <c r="J369" s="11"/>
      <c r="K369" s="11"/>
      <c r="L369" s="56"/>
      <c r="M369" s="93"/>
      <c r="N369" s="32"/>
      <c r="O369" s="11"/>
      <c r="P369" s="11"/>
      <c r="Q369" s="11"/>
      <c r="R369" s="11"/>
      <c r="S369" s="11"/>
      <c r="T369" s="11"/>
      <c r="U369" s="11"/>
      <c r="V369" s="11"/>
      <c r="W369" s="94"/>
      <c r="X369" s="112"/>
      <c r="Y369" s="113"/>
      <c r="Z369" s="114"/>
      <c r="AA369" s="114"/>
      <c r="AB369" s="114"/>
      <c r="AC369" s="114"/>
      <c r="AD369" s="114"/>
      <c r="AE369" s="114"/>
      <c r="AF369" s="114"/>
      <c r="AG369" s="114"/>
      <c r="AH369" s="114"/>
      <c r="AN369" s="162"/>
      <c r="AS369" s="162"/>
      <c r="AX369" s="162"/>
      <c r="BD369" s="162"/>
      <c r="BI369" s="162"/>
      <c r="BN369" s="162"/>
      <c r="BT369" s="162"/>
      <c r="BY369" s="162"/>
      <c r="CD369" s="162"/>
    </row>
    <row r="370" spans="1:82" ht="18" outlineLevel="1" thickBot="1" x14ac:dyDescent="0.25">
      <c r="A370" s="32"/>
      <c r="B370" s="11"/>
      <c r="C370" s="32"/>
      <c r="D370" s="11"/>
      <c r="E370" s="11"/>
      <c r="F370" s="169"/>
      <c r="G370" s="169"/>
      <c r="H370" s="11"/>
      <c r="I370" s="11"/>
      <c r="J370" s="11"/>
      <c r="K370" s="11"/>
      <c r="L370" s="56"/>
      <c r="M370" s="93"/>
      <c r="N370" s="31" t="s">
        <v>46</v>
      </c>
      <c r="O370" s="11"/>
      <c r="P370" s="11"/>
      <c r="Q370" s="11"/>
      <c r="R370" s="11"/>
      <c r="S370" s="11" t="s">
        <v>39</v>
      </c>
      <c r="T370" s="11"/>
      <c r="U370" s="11"/>
      <c r="V370" s="11"/>
      <c r="W370" s="94"/>
      <c r="X370" s="112"/>
      <c r="Y370" s="115"/>
      <c r="Z370" s="114"/>
      <c r="AA370" s="114"/>
      <c r="AB370" s="114"/>
      <c r="AC370" s="114"/>
      <c r="AD370" s="114"/>
      <c r="AE370" s="114"/>
      <c r="AF370" s="114"/>
      <c r="AG370" s="114"/>
      <c r="AH370" s="114"/>
      <c r="AJ370" s="35" t="str">
        <f t="shared" si="253"/>
        <v/>
      </c>
      <c r="AK370" s="35" t="str">
        <f t="shared" si="253"/>
        <v/>
      </c>
      <c r="AL370" s="35" t="str">
        <f t="shared" si="253"/>
        <v/>
      </c>
      <c r="AM370" s="35" t="str">
        <f t="shared" si="253"/>
        <v/>
      </c>
      <c r="AN370" s="162" t="str">
        <f t="shared" si="254"/>
        <v/>
      </c>
      <c r="AO370" s="35" t="str">
        <f t="shared" ref="AO370" si="257">IF(RIGHT(Q370,2)="A4",VALUE(LEFT(Q370,2)),"")</f>
        <v/>
      </c>
      <c r="AP370" s="35" t="str">
        <f t="shared" ref="AP370" si="258">IF(RIGHT(R370,2)="A4",VALUE(LEFT(R370,2)),"")</f>
        <v/>
      </c>
      <c r="AQ370" s="35" t="str">
        <f t="shared" ref="AQ370" si="259">IF(RIGHT(S370,2)="A4",VALUE(LEFT(S370,2)),"")</f>
        <v/>
      </c>
      <c r="AR370" s="35" t="str">
        <f t="shared" ref="AR370" si="260">IF(RIGHT(T370,2)="A4",VALUE(LEFT(T370,2)),"")</f>
        <v/>
      </c>
      <c r="AS370" s="162" t="str">
        <f t="shared" ref="AS370" si="261">IF(RIGHT(U370,2)="A4",LEFT(U370,2),"")</f>
        <v/>
      </c>
      <c r="AT370" s="35" t="str">
        <f>IF(RIGHT(AB370,2)="A5",VALUE(LEFT(AB370,2)),"")</f>
        <v/>
      </c>
      <c r="AU370" s="35" t="str">
        <f t="shared" ref="AU370" si="262">IF(RIGHT(AC370,2)="A5",VALUE(LEFT(AC370,2)),"")</f>
        <v/>
      </c>
      <c r="AV370" s="35" t="str">
        <f t="shared" ref="AV370" si="263">IF(RIGHT(AD370,2)="A5",VALUE(LEFT(AD370,2)),"")</f>
        <v/>
      </c>
      <c r="AW370" s="35" t="str">
        <f t="shared" ref="AW370" si="264">IF(RIGHT(AE370,2)="A5",VALUE(LEFT(AE370,2)),"")</f>
        <v/>
      </c>
      <c r="AX370" s="162"/>
      <c r="AZ370" s="35" t="str">
        <f t="shared" ref="AZ370" si="265">IF(RIGHT(V370,2)="A3",VALUE(LEFT(V370,2)),"")</f>
        <v/>
      </c>
      <c r="BA370" s="35" t="str">
        <f t="shared" ref="BA370" si="266">IF(RIGHT(W370,2)="A3",VALUE(LEFT(W370,2)),"")</f>
        <v/>
      </c>
      <c r="BB370" s="35" t="str">
        <f t="shared" ref="BB370" si="267">IF(RIGHT(X370,2)="A3",VALUE(LEFT(X370,2)),"")</f>
        <v/>
      </c>
      <c r="BC370" s="35" t="str">
        <f>IF(RIGHT(Y370,2)="A3",VALUE(LEFT(Y370,2)),"")</f>
        <v/>
      </c>
      <c r="BD370" s="162" t="str">
        <f t="shared" ref="BD370" si="268">IF(RIGHT(Z370,2)="A4",LEFT(Z370,2),"")</f>
        <v/>
      </c>
      <c r="BE370" s="35" t="str">
        <f t="shared" ref="BE370" si="269">IF(RIGHT(AG370,2)="A4",VALUE(LEFT(AG370,2)),"")</f>
        <v/>
      </c>
      <c r="BF370" s="35" t="str">
        <f t="shared" ref="BF370" si="270">IF(RIGHT(AH370,2)="A4",VALUE(LEFT(AH370,2)),"")</f>
        <v/>
      </c>
      <c r="BG370" s="35" t="str">
        <f t="shared" ref="BG370" si="271">IF(RIGHT(AI370,2)="A4",VALUE(LEFT(AI370,2)),"")</f>
        <v/>
      </c>
      <c r="BH370" s="35" t="str">
        <f t="shared" ref="BH370" si="272">IF(RIGHT(AJ370,2)="A4",VALUE(LEFT(AJ370,2)),"")</f>
        <v/>
      </c>
      <c r="BI370" s="162" t="str">
        <f t="shared" ref="BI370" si="273">IF(RIGHT(AK370,2)="A4",LEFT(AK370,2),"")</f>
        <v/>
      </c>
      <c r="BJ370" s="35" t="str">
        <f t="shared" ref="BJ370" si="274">IF(RIGHT(AR370,2)="A5",VALUE(LEFT(AR370,2)),"")</f>
        <v/>
      </c>
      <c r="BK370" s="35" t="str">
        <f t="shared" ref="BK370" si="275">IF(RIGHT(AS370,2)="A5",VALUE(LEFT(AS370,2)),"")</f>
        <v/>
      </c>
      <c r="BL370" s="35" t="str">
        <f t="shared" ref="BL370" si="276">IF(RIGHT(AT370,2)="A5",VALUE(LEFT(AT370,2)),"")</f>
        <v/>
      </c>
      <c r="BM370" s="35" t="str">
        <f t="shared" ref="BM370" si="277">IF(RIGHT(AU370,2)="A5",VALUE(LEFT(AU370,2)),"")</f>
        <v/>
      </c>
      <c r="BN370" s="162"/>
      <c r="BP370" s="35" t="str">
        <f t="shared" ref="BP370" si="278">IF(RIGHT(AL370,2)="A3",VALUE(LEFT(AL370,2)),"")</f>
        <v/>
      </c>
      <c r="BQ370" s="35" t="str">
        <f t="shared" ref="BQ370" si="279">IF(RIGHT(AM370,2)="A3",VALUE(LEFT(AM370,2)),"")</f>
        <v/>
      </c>
      <c r="BR370" s="35" t="str">
        <f t="shared" ref="BR370" si="280">IF(RIGHT(AN370,2)="A3",VALUE(LEFT(AN370,2)),"")</f>
        <v/>
      </c>
      <c r="BS370" s="35" t="str">
        <f t="shared" ref="BS370" si="281">IF(RIGHT(AO370,2)="A3",VALUE(LEFT(AO370,2)),"")</f>
        <v/>
      </c>
      <c r="BT370" s="162" t="str">
        <f t="shared" ref="BT370" si="282">IF(RIGHT(AP370,2)="A4",LEFT(AP370,2),"")</f>
        <v/>
      </c>
      <c r="BU370" s="35" t="str">
        <f t="shared" ref="BU370" si="283">IF(RIGHT(AW370,2)="A4",VALUE(LEFT(AW370,2)),"")</f>
        <v/>
      </c>
      <c r="BV370" s="35" t="str">
        <f t="shared" ref="BV370" si="284">IF(RIGHT(AX370,2)="A4",VALUE(LEFT(AX370,2)),"")</f>
        <v/>
      </c>
      <c r="BW370" s="35" t="str">
        <f t="shared" ref="BW370" si="285">IF(RIGHT(AY370,2)="A4",VALUE(LEFT(AY370,2)),"")</f>
        <v/>
      </c>
      <c r="BX370" s="35" t="str">
        <f t="shared" ref="BX370" si="286">IF(RIGHT(AZ370,2)="A4",VALUE(LEFT(AZ370,2)),"")</f>
        <v/>
      </c>
      <c r="BY370" s="162" t="str">
        <f t="shared" ref="BY370" si="287">IF(RIGHT(BA370,2)="A4",LEFT(BA370,2),"")</f>
        <v/>
      </c>
      <c r="BZ370" s="35" t="str">
        <f t="shared" ref="BZ370" si="288">IF(RIGHT(BH370,2)="A5",VALUE(LEFT(BH370,2)),"")</f>
        <v/>
      </c>
      <c r="CA370" s="35" t="str">
        <f t="shared" ref="CA370" si="289">IF(RIGHT(BI370,2)="A5",VALUE(LEFT(BI370,2)),"")</f>
        <v/>
      </c>
      <c r="CB370" s="35" t="str">
        <f t="shared" ref="CB370" si="290">IF(RIGHT(BJ370,2)="A5",VALUE(LEFT(BJ370,2)),"")</f>
        <v/>
      </c>
      <c r="CC370" s="35" t="str">
        <f t="shared" ref="CC370" si="291">IF(RIGHT(BK370,2)="A5",VALUE(LEFT(BK370,2)),"")</f>
        <v/>
      </c>
      <c r="CD370" s="162"/>
    </row>
    <row r="371" spans="1:82" s="38" customFormat="1" ht="18" thickBot="1" x14ac:dyDescent="0.25">
      <c r="A371" s="36" t="s">
        <v>160</v>
      </c>
      <c r="B371" s="37"/>
      <c r="C371" s="36"/>
      <c r="D371" s="37">
        <f>SUM(D1:D370)</f>
        <v>52</v>
      </c>
      <c r="E371" s="58">
        <f>SUM(E1:E370)</f>
        <v>813</v>
      </c>
      <c r="F371" s="170" t="s">
        <v>188</v>
      </c>
      <c r="G371" s="170" t="s">
        <v>189</v>
      </c>
      <c r="H371" s="69">
        <f>SUM(H1:H370)</f>
        <v>1579</v>
      </c>
      <c r="I371" s="37">
        <f>SUM(I1:I370)</f>
        <v>0</v>
      </c>
      <c r="J371" s="37">
        <f>SUM(J1:J370)</f>
        <v>28908</v>
      </c>
      <c r="K371" s="37">
        <f>SUM(K1:K370)</f>
        <v>2506</v>
      </c>
      <c r="L371" s="173">
        <f>SUM(L1:L370)</f>
        <v>8155</v>
      </c>
      <c r="M371" s="98"/>
      <c r="N371" s="37"/>
      <c r="O371" s="37">
        <f t="shared" ref="O371:W371" si="292">SUM(O1:O370)</f>
        <v>48</v>
      </c>
      <c r="P371" s="37">
        <f t="shared" si="292"/>
        <v>341</v>
      </c>
      <c r="Q371" s="37">
        <f t="shared" si="292"/>
        <v>2</v>
      </c>
      <c r="R371" s="37">
        <f t="shared" si="292"/>
        <v>0</v>
      </c>
      <c r="S371" s="37">
        <f t="shared" si="292"/>
        <v>974</v>
      </c>
      <c r="T371" s="37">
        <f t="shared" si="292"/>
        <v>79</v>
      </c>
      <c r="U371" s="37">
        <f t="shared" si="292"/>
        <v>25713</v>
      </c>
      <c r="V371" s="37">
        <f t="shared" si="292"/>
        <v>2338</v>
      </c>
      <c r="W371" s="99">
        <f t="shared" si="292"/>
        <v>17521</v>
      </c>
      <c r="X371" s="69"/>
      <c r="Y371" s="37"/>
      <c r="Z371" s="37">
        <f t="shared" ref="Z371:AH371" si="293">SUM(Z1:Z370)</f>
        <v>21</v>
      </c>
      <c r="AA371" s="37">
        <f t="shared" si="293"/>
        <v>457</v>
      </c>
      <c r="AB371" s="37">
        <f t="shared" si="293"/>
        <v>0</v>
      </c>
      <c r="AC371" s="37">
        <f t="shared" si="293"/>
        <v>0</v>
      </c>
      <c r="AD371" s="37">
        <f t="shared" si="293"/>
        <v>925</v>
      </c>
      <c r="AE371" s="37">
        <f t="shared" si="293"/>
        <v>216</v>
      </c>
      <c r="AF371" s="37">
        <f t="shared" si="293"/>
        <v>19015</v>
      </c>
      <c r="AG371" s="37">
        <f t="shared" si="293"/>
        <v>4363</v>
      </c>
      <c r="AH371" s="37">
        <f t="shared" si="293"/>
        <v>12785</v>
      </c>
      <c r="AJ371" s="35" t="e">
        <f>SUM(AJ4:AJ370)</f>
        <v>#REF!</v>
      </c>
      <c r="AK371" s="35" t="e">
        <f>SUM(AK4:AK370)</f>
        <v>#REF!</v>
      </c>
      <c r="AL371" s="35" t="e">
        <f>SUM(AL4:AL370)</f>
        <v>#REF!</v>
      </c>
      <c r="AM371" s="161" t="e">
        <f>SUM(AM4:AM360)</f>
        <v>#REF!</v>
      </c>
      <c r="AN371" s="163" t="e">
        <f>SUM(AJ371:AM371)</f>
        <v>#REF!</v>
      </c>
      <c r="AO371" s="121" t="e">
        <f>SUM(AO4:AO370)</f>
        <v>#VALUE!</v>
      </c>
      <c r="AP371" s="35" t="e">
        <f>SUM(AP316:AP370)</f>
        <v>#REF!</v>
      </c>
      <c r="AQ371" s="35" t="e">
        <f>SUM(AQ4:AQ360)</f>
        <v>#REF!</v>
      </c>
      <c r="AR371" s="161" t="e">
        <f>SUM(AR4:AR360)</f>
        <v>#REF!</v>
      </c>
      <c r="AS371" s="163" t="e">
        <f>SUM(AO371:AR371)</f>
        <v>#VALUE!</v>
      </c>
      <c r="AT371" s="121" t="e">
        <f>SUM(AT308:AT370)</f>
        <v>#REF!</v>
      </c>
      <c r="AU371" s="35">
        <f>SUM(AU4:AU370)</f>
        <v>0</v>
      </c>
      <c r="AV371" s="35">
        <f>SUM(AU4:AU371)</f>
        <v>0</v>
      </c>
      <c r="AW371" s="161">
        <f>SUM(AW4:AW360)</f>
        <v>0</v>
      </c>
      <c r="AX371" s="167" t="e">
        <f>SUM(AT371:AW371)</f>
        <v>#REF!</v>
      </c>
      <c r="AY371" s="165"/>
      <c r="AZ371" s="35" t="e">
        <f>SUM(AZ4:AZ370)</f>
        <v>#VALUE!</v>
      </c>
      <c r="BA371" s="35">
        <f>SUM(BA4:BA370)</f>
        <v>4</v>
      </c>
      <c r="BB371" s="35">
        <f>SUM(BB4:BB370)</f>
        <v>0</v>
      </c>
      <c r="BC371" s="161">
        <f>SUM(BC4:BC360)</f>
        <v>0</v>
      </c>
      <c r="BD371" s="163" t="e">
        <f>SUM(AZ371:BC371)</f>
        <v>#VALUE!</v>
      </c>
      <c r="BE371" s="121" t="e">
        <f>SUM(BE4:BE370)</f>
        <v>#VALUE!</v>
      </c>
      <c r="BF371" s="35">
        <f>SUM(BF316:BF370)</f>
        <v>0</v>
      </c>
      <c r="BG371" s="35">
        <f>SUM(BG4:BG360)</f>
        <v>0</v>
      </c>
      <c r="BH371" s="161">
        <f>SUM(BH4:BH360)</f>
        <v>0</v>
      </c>
      <c r="BI371" s="163" t="e">
        <f>SUM(BE371:BH371)</f>
        <v>#VALUE!</v>
      </c>
      <c r="BJ371" s="121">
        <f>SUM(BJ308:BJ370)</f>
        <v>0</v>
      </c>
      <c r="BK371" s="35">
        <f>SUM(BK4:BK370)</f>
        <v>96</v>
      </c>
      <c r="BL371" s="35">
        <f>SUM(BK4:BK371)</f>
        <v>192</v>
      </c>
      <c r="BM371" s="161">
        <f>SUM(BM4:BM360)</f>
        <v>0</v>
      </c>
      <c r="BN371" s="167">
        <f>SUM(BJ371:BM371)</f>
        <v>288</v>
      </c>
      <c r="BP371" s="35" t="e">
        <f>SUM(BP4:BP370)</f>
        <v>#REF!</v>
      </c>
      <c r="BQ371" s="35">
        <f>SUM(BQ4:BQ370)</f>
        <v>0</v>
      </c>
      <c r="BR371" s="35">
        <f>SUM(BR4:BR370)</f>
        <v>0</v>
      </c>
      <c r="BS371" s="161">
        <f>SUM(BS4:BS360)</f>
        <v>0</v>
      </c>
      <c r="BT371" s="163" t="e">
        <f>SUM(BP371:BS371)</f>
        <v>#REF!</v>
      </c>
      <c r="BU371" s="121" t="e">
        <f>SUM(BU4:BU370)</f>
        <v>#VALUE!</v>
      </c>
      <c r="BV371" s="35">
        <f>SUM(BV316:BV370)</f>
        <v>0</v>
      </c>
      <c r="BW371" s="35">
        <f>SUM(BW4:BW360)</f>
        <v>0</v>
      </c>
      <c r="BX371" s="161">
        <f>SUM(BX4:BX360)</f>
        <v>0</v>
      </c>
      <c r="BY371" s="163" t="e">
        <f>SUM(BU371:BX371)</f>
        <v>#VALUE!</v>
      </c>
      <c r="BZ371" s="121">
        <f>SUM(BZ308:BZ370)</f>
        <v>40</v>
      </c>
      <c r="CA371" s="35">
        <f>SUM(CA4:CA370)</f>
        <v>0</v>
      </c>
      <c r="CB371" s="35">
        <f>SUM(CA4:CA371)</f>
        <v>0</v>
      </c>
      <c r="CC371" s="161">
        <f>SUM(CC4:CC360)</f>
        <v>0</v>
      </c>
      <c r="CD371" s="167">
        <f>SUM(BZ371:CC371)</f>
        <v>40</v>
      </c>
    </row>
    <row r="372" spans="1:82" s="41" customFormat="1" ht="18" thickBot="1" x14ac:dyDescent="0.25">
      <c r="A372" s="39" t="s">
        <v>161</v>
      </c>
      <c r="B372" s="40"/>
      <c r="C372" s="39"/>
      <c r="D372" s="40">
        <f>D371+O371+Z371</f>
        <v>121</v>
      </c>
      <c r="E372" s="59">
        <f>E371+P371+AA371</f>
        <v>1611</v>
      </c>
      <c r="F372" s="171" t="e">
        <f>AN375</f>
        <v>#REF!</v>
      </c>
      <c r="G372" s="179" t="e">
        <f>AS375</f>
        <v>#VALUE!</v>
      </c>
      <c r="H372" s="168">
        <f>H371+S371+AD371</f>
        <v>3478</v>
      </c>
      <c r="I372" s="40">
        <f>I371+T371+AE371</f>
        <v>295</v>
      </c>
      <c r="J372" s="40">
        <f>J371+U371+AF371</f>
        <v>73636</v>
      </c>
      <c r="K372" s="59">
        <f>K371+V371+AG371</f>
        <v>9207</v>
      </c>
      <c r="L372" s="174">
        <f>L371+W371+AH371</f>
        <v>38461</v>
      </c>
      <c r="M372" s="172"/>
      <c r="N372" s="71"/>
      <c r="O372" s="70"/>
      <c r="P372" s="70"/>
      <c r="Q372" s="70"/>
      <c r="R372" s="70"/>
      <c r="S372" s="70"/>
      <c r="T372" s="70"/>
      <c r="U372" s="70"/>
      <c r="V372" s="70"/>
      <c r="W372" s="70"/>
      <c r="X372" s="35"/>
      <c r="Y372" s="17"/>
      <c r="Z372" s="35"/>
      <c r="AA372" s="70"/>
      <c r="AB372" s="71"/>
      <c r="AC372" s="70"/>
      <c r="AD372" s="70"/>
      <c r="AE372" s="70"/>
      <c r="AF372" s="70"/>
      <c r="AG372" s="70"/>
      <c r="AH372" s="70"/>
      <c r="AJ372" s="35" t="s">
        <v>188</v>
      </c>
      <c r="AK372" s="35" t="s">
        <v>188</v>
      </c>
      <c r="AL372" s="35" t="s">
        <v>188</v>
      </c>
      <c r="AM372" s="161" t="s">
        <v>188</v>
      </c>
      <c r="AN372" s="164" t="s">
        <v>188</v>
      </c>
      <c r="AO372" s="121" t="s">
        <v>189</v>
      </c>
      <c r="AP372" s="35" t="s">
        <v>189</v>
      </c>
      <c r="AQ372" s="35" t="s">
        <v>189</v>
      </c>
      <c r="AR372" s="161" t="s">
        <v>189</v>
      </c>
      <c r="AS372" s="164" t="s">
        <v>189</v>
      </c>
      <c r="AT372" s="121" t="s">
        <v>190</v>
      </c>
      <c r="AU372" s="35" t="s">
        <v>190</v>
      </c>
      <c r="AV372" s="35" t="s">
        <v>190</v>
      </c>
      <c r="AW372" s="161" t="s">
        <v>190</v>
      </c>
      <c r="AX372" s="164" t="s">
        <v>190</v>
      </c>
      <c r="AY372" s="166"/>
      <c r="AZ372" s="35" t="s">
        <v>188</v>
      </c>
      <c r="BA372" s="35" t="s">
        <v>188</v>
      </c>
      <c r="BB372" s="35" t="s">
        <v>188</v>
      </c>
      <c r="BC372" s="161" t="s">
        <v>188</v>
      </c>
      <c r="BD372" s="164" t="s">
        <v>188</v>
      </c>
      <c r="BE372" s="121" t="s">
        <v>189</v>
      </c>
      <c r="BF372" s="35" t="s">
        <v>189</v>
      </c>
      <c r="BG372" s="35" t="s">
        <v>189</v>
      </c>
      <c r="BH372" s="161" t="s">
        <v>189</v>
      </c>
      <c r="BI372" s="164" t="s">
        <v>189</v>
      </c>
      <c r="BJ372" s="121" t="s">
        <v>190</v>
      </c>
      <c r="BK372" s="35" t="s">
        <v>190</v>
      </c>
      <c r="BL372" s="35" t="s">
        <v>190</v>
      </c>
      <c r="BM372" s="161" t="s">
        <v>190</v>
      </c>
      <c r="BN372" s="164" t="s">
        <v>190</v>
      </c>
      <c r="BP372" s="35" t="s">
        <v>188</v>
      </c>
      <c r="BQ372" s="35" t="s">
        <v>188</v>
      </c>
      <c r="BR372" s="35" t="s">
        <v>188</v>
      </c>
      <c r="BS372" s="161" t="s">
        <v>188</v>
      </c>
      <c r="BT372" s="164" t="s">
        <v>188</v>
      </c>
      <c r="BU372" s="121" t="s">
        <v>189</v>
      </c>
      <c r="BV372" s="35" t="s">
        <v>189</v>
      </c>
      <c r="BW372" s="35" t="s">
        <v>189</v>
      </c>
      <c r="BX372" s="161" t="s">
        <v>189</v>
      </c>
      <c r="BY372" s="164" t="s">
        <v>189</v>
      </c>
      <c r="BZ372" s="121" t="s">
        <v>190</v>
      </c>
      <c r="CA372" s="35" t="s">
        <v>190</v>
      </c>
      <c r="CB372" s="35" t="s">
        <v>190</v>
      </c>
      <c r="CC372" s="161" t="s">
        <v>190</v>
      </c>
      <c r="CD372" s="164" t="s">
        <v>190</v>
      </c>
    </row>
    <row r="373" spans="1:82" x14ac:dyDescent="0.2">
      <c r="F373" s="178"/>
      <c r="G373" s="180" t="s">
        <v>190</v>
      </c>
      <c r="H373" s="121"/>
      <c r="L373" s="70"/>
      <c r="M373" s="70"/>
      <c r="N373" s="71"/>
      <c r="O373" s="70"/>
      <c r="P373" s="70"/>
      <c r="Q373" s="70"/>
      <c r="R373" s="70"/>
      <c r="S373" s="70"/>
      <c r="T373" s="70"/>
      <c r="U373" s="70"/>
      <c r="V373" s="70"/>
      <c r="W373" s="70"/>
      <c r="AA373" s="70"/>
      <c r="AB373" s="71"/>
      <c r="AC373" s="70"/>
      <c r="AD373" s="70"/>
      <c r="AE373" s="70"/>
      <c r="AF373" s="70"/>
      <c r="AG373" s="70"/>
      <c r="AH373" s="70"/>
      <c r="AN373" s="70"/>
      <c r="AS373" s="70"/>
      <c r="AX373" s="70"/>
      <c r="BD373" s="70"/>
      <c r="BI373" s="70"/>
      <c r="BN373" s="70"/>
      <c r="BT373" s="70"/>
      <c r="BY373" s="70"/>
      <c r="CD373" s="70"/>
    </row>
    <row r="374" spans="1:82" x14ac:dyDescent="0.2">
      <c r="F374" s="178"/>
      <c r="G374" s="180">
        <f>AX375</f>
        <v>328</v>
      </c>
      <c r="H374" s="121"/>
      <c r="L374" s="70"/>
      <c r="M374" s="70"/>
      <c r="N374" s="71"/>
      <c r="O374" s="70"/>
      <c r="P374" s="70"/>
      <c r="Q374" s="70"/>
      <c r="R374" s="70"/>
      <c r="S374" s="70"/>
      <c r="T374" s="70"/>
      <c r="U374" s="70"/>
      <c r="V374" s="70"/>
      <c r="W374" s="70"/>
      <c r="AA374" s="70"/>
      <c r="AB374" s="71"/>
      <c r="AC374" s="70"/>
      <c r="AD374" s="70"/>
      <c r="AE374" s="70"/>
      <c r="AF374" s="70"/>
      <c r="AG374" s="70"/>
      <c r="AH374" s="70"/>
      <c r="AN374" s="70"/>
      <c r="AS374" s="70"/>
      <c r="AX374" s="70"/>
      <c r="BD374" s="70"/>
      <c r="BI374" s="70"/>
      <c r="BN374" s="70"/>
      <c r="BT374" s="70"/>
      <c r="BY374" s="70"/>
      <c r="CD374" s="70"/>
    </row>
    <row r="375" spans="1:82" x14ac:dyDescent="0.2">
      <c r="A375" s="17" t="s">
        <v>179</v>
      </c>
      <c r="C375" s="17" t="s">
        <v>544</v>
      </c>
      <c r="F375" s="161"/>
      <c r="H375" s="121"/>
      <c r="AN375" s="35" t="e">
        <f>AN371+BD371+BT371</f>
        <v>#REF!</v>
      </c>
      <c r="AS375" s="35" t="e">
        <f>AS371+BI371+BY371</f>
        <v>#VALUE!</v>
      </c>
      <c r="AX375" s="35">
        <f>BN371+CD371</f>
        <v>328</v>
      </c>
    </row>
    <row r="376" spans="1:82" x14ac:dyDescent="0.2">
      <c r="C376" s="17" t="s">
        <v>183</v>
      </c>
      <c r="G376" s="70"/>
    </row>
    <row r="377" spans="1:82" s="120" customFormat="1" x14ac:dyDescent="0.2">
      <c r="A377" s="119"/>
      <c r="C377" s="119" t="s">
        <v>182</v>
      </c>
      <c r="N377" s="119"/>
      <c r="Y377" s="119"/>
    </row>
    <row r="378" spans="1:82" s="70" customFormat="1" x14ac:dyDescent="0.2">
      <c r="A378" s="71"/>
      <c r="C378" s="71"/>
      <c r="N378" s="71"/>
      <c r="Y378" s="71"/>
    </row>
    <row r="385" spans="3:3" x14ac:dyDescent="0.2">
      <c r="C385" s="17" t="s">
        <v>198</v>
      </c>
    </row>
  </sheetData>
  <mergeCells count="21">
    <mergeCell ref="AH1:AH2"/>
    <mergeCell ref="W1:W2"/>
    <mergeCell ref="P1:P2"/>
    <mergeCell ref="O1:O2"/>
    <mergeCell ref="L1:L2"/>
    <mergeCell ref="AF1:AG1"/>
    <mergeCell ref="S1:T1"/>
    <mergeCell ref="U1:V1"/>
    <mergeCell ref="AB1:AC1"/>
    <mergeCell ref="AD1:AE1"/>
    <mergeCell ref="Z1:Z2"/>
    <mergeCell ref="AA1:AA2"/>
    <mergeCell ref="Q1:R1"/>
    <mergeCell ref="M1:N1"/>
    <mergeCell ref="X1:Y1"/>
    <mergeCell ref="C1:C2"/>
    <mergeCell ref="F1:G1"/>
    <mergeCell ref="H1:I1"/>
    <mergeCell ref="J1:K1"/>
    <mergeCell ref="D1:D2"/>
    <mergeCell ref="E1:E2"/>
  </mergeCells>
  <phoneticPr fontId="9" type="noConversion"/>
  <printOptions horizontalCentered="1" verticalCentered="1"/>
  <pageMargins left="0.25" right="0.25" top="0.75" bottom="0.75" header="0.3" footer="0.3"/>
  <pageSetup paperSize="9" scale="15" fitToHeight="5" orientation="landscape" horizontalDpi="4294967292" verticalDpi="4294967292" r:id="rId1"/>
  <headerFooter>
    <oddHeader>&amp;C&amp;"Calibri Bold,Gras"&amp;16&amp;K000000Classement photos Chance chez SIPA&amp;R&amp;"Calibri,Normal"&amp;K000000PARIS , le &amp;D</oddHeader>
    <oddFooter>&amp;L&amp;"Calibri Italic,Italique"&amp;K000000&amp;F&amp;R&amp;"Calibri,Normal"&amp;K000000&amp;P/&amp;N</oddFooter>
  </headerFooter>
  <drawing r:id="rId2"/>
  <extLst>
    <ext xmlns:mx="http://schemas.microsoft.com/office/mac/excel/2008/main" uri="{64002731-A6B0-56B0-2670-7721B7C09600}">
      <mx:PLV Mode="0" OnePage="0" WScale="10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739747-40F7-1949-BCD7-C3815658B132}">
  <sheetPr>
    <pageSetUpPr fitToPage="1"/>
  </sheetPr>
  <dimension ref="A1:D146"/>
  <sheetViews>
    <sheetView topLeftCell="A8" workbookViewId="0">
      <selection activeCell="B103" sqref="B103"/>
    </sheetView>
  </sheetViews>
  <sheetFormatPr baseColWidth="10" defaultRowHeight="19" x14ac:dyDescent="0.25"/>
  <cols>
    <col min="1" max="1" width="70.1640625" style="204" customWidth="1"/>
    <col min="2" max="2" width="13.6640625" style="204" customWidth="1"/>
    <col min="3" max="3" width="13.5" style="204" customWidth="1"/>
    <col min="4" max="4" width="4.33203125" style="204" customWidth="1"/>
    <col min="5" max="16384" width="10.83203125" style="204"/>
  </cols>
  <sheetData>
    <row r="1" spans="1:4" s="202" customFormat="1" x14ac:dyDescent="0.25">
      <c r="A1" s="203" t="s">
        <v>1037</v>
      </c>
      <c r="B1" s="203" t="s">
        <v>1035</v>
      </c>
      <c r="C1" s="203" t="s">
        <v>1036</v>
      </c>
      <c r="D1" s="202" t="s">
        <v>1096</v>
      </c>
    </row>
    <row r="3" spans="1:4" x14ac:dyDescent="0.25">
      <c r="A3" s="201" t="s">
        <v>1038</v>
      </c>
      <c r="B3" s="206">
        <v>27715</v>
      </c>
    </row>
    <row r="4" spans="1:4" x14ac:dyDescent="0.25">
      <c r="A4" s="201" t="s">
        <v>1039</v>
      </c>
      <c r="B4" s="206">
        <v>27642</v>
      </c>
      <c r="C4" s="204">
        <v>16795</v>
      </c>
      <c r="D4" s="204">
        <v>7</v>
      </c>
    </row>
    <row r="5" spans="1:4" x14ac:dyDescent="0.25">
      <c r="A5" s="201" t="s">
        <v>1034</v>
      </c>
      <c r="C5" s="204">
        <v>16445</v>
      </c>
      <c r="D5" s="204">
        <v>6</v>
      </c>
    </row>
    <row r="6" spans="1:4" x14ac:dyDescent="0.25">
      <c r="A6" s="201" t="s">
        <v>1034</v>
      </c>
      <c r="B6" s="204" t="s">
        <v>1033</v>
      </c>
      <c r="C6" s="204">
        <v>16445</v>
      </c>
      <c r="D6" s="204">
        <v>7</v>
      </c>
    </row>
    <row r="7" spans="1:4" x14ac:dyDescent="0.25">
      <c r="A7" s="201" t="s">
        <v>1040</v>
      </c>
      <c r="C7" s="204">
        <v>8853</v>
      </c>
      <c r="D7" s="204">
        <v>2</v>
      </c>
    </row>
    <row r="8" spans="1:4" x14ac:dyDescent="0.25">
      <c r="A8" s="201" t="s">
        <v>1040</v>
      </c>
      <c r="C8" s="204">
        <v>8859</v>
      </c>
      <c r="D8" s="204">
        <v>1</v>
      </c>
    </row>
    <row r="9" spans="1:4" x14ac:dyDescent="0.25">
      <c r="A9" s="201" t="s">
        <v>1097</v>
      </c>
      <c r="C9" s="204">
        <v>11170</v>
      </c>
    </row>
    <row r="10" spans="1:4" x14ac:dyDescent="0.25">
      <c r="A10" s="201" t="s">
        <v>1041</v>
      </c>
      <c r="C10" s="204">
        <v>15959</v>
      </c>
    </row>
    <row r="11" spans="1:4" x14ac:dyDescent="0.25">
      <c r="A11" s="201" t="s">
        <v>1049</v>
      </c>
      <c r="B11" s="204">
        <v>1973</v>
      </c>
      <c r="C11" s="204">
        <v>9065</v>
      </c>
      <c r="D11" s="204">
        <v>4</v>
      </c>
    </row>
    <row r="12" spans="1:4" x14ac:dyDescent="0.25">
      <c r="A12" s="201" t="s">
        <v>1048</v>
      </c>
      <c r="B12" s="206">
        <v>27281</v>
      </c>
      <c r="D12" s="204">
        <v>4</v>
      </c>
    </row>
    <row r="13" spans="1:4" x14ac:dyDescent="0.25">
      <c r="A13" s="201" t="s">
        <v>1047</v>
      </c>
      <c r="C13" s="204">
        <v>8857</v>
      </c>
    </row>
    <row r="14" spans="1:4" x14ac:dyDescent="0.25">
      <c r="A14" s="201" t="s">
        <v>1046</v>
      </c>
      <c r="C14" s="204">
        <v>8856</v>
      </c>
      <c r="D14" s="204">
        <v>2</v>
      </c>
    </row>
    <row r="15" spans="1:4" x14ac:dyDescent="0.25">
      <c r="A15" s="201" t="s">
        <v>1045</v>
      </c>
    </row>
    <row r="16" spans="1:4" x14ac:dyDescent="0.25">
      <c r="A16" s="201" t="s">
        <v>1044</v>
      </c>
    </row>
    <row r="17" spans="1:4" x14ac:dyDescent="0.25">
      <c r="A17" s="201" t="s">
        <v>1042</v>
      </c>
      <c r="B17" s="206">
        <v>28381</v>
      </c>
      <c r="C17" s="204">
        <v>19521</v>
      </c>
      <c r="D17" s="204" t="s">
        <v>27</v>
      </c>
    </row>
    <row r="18" spans="1:4" x14ac:dyDescent="0.25">
      <c r="A18" s="201" t="s">
        <v>1043</v>
      </c>
      <c r="B18" s="206">
        <v>28381</v>
      </c>
      <c r="C18" s="204">
        <v>19521</v>
      </c>
      <c r="D18" s="204" t="s">
        <v>27</v>
      </c>
    </row>
    <row r="19" spans="1:4" x14ac:dyDescent="0.25">
      <c r="A19" s="201" t="s">
        <v>1050</v>
      </c>
      <c r="B19" s="206">
        <v>28381</v>
      </c>
      <c r="C19" s="204">
        <v>19521</v>
      </c>
      <c r="D19" s="204" t="s">
        <v>27</v>
      </c>
    </row>
    <row r="21" spans="1:4" x14ac:dyDescent="0.25">
      <c r="A21" s="201" t="s">
        <v>1051</v>
      </c>
      <c r="B21" s="206">
        <v>28381</v>
      </c>
      <c r="C21" s="204">
        <v>19521</v>
      </c>
      <c r="D21" s="204">
        <v>5</v>
      </c>
    </row>
    <row r="22" spans="1:4" x14ac:dyDescent="0.25">
      <c r="A22" s="201" t="s">
        <v>1052</v>
      </c>
      <c r="B22" s="206">
        <v>28382</v>
      </c>
    </row>
    <row r="23" spans="1:4" x14ac:dyDescent="0.25">
      <c r="A23" s="201" t="s">
        <v>1053</v>
      </c>
      <c r="B23" s="206">
        <v>28672</v>
      </c>
    </row>
    <row r="24" spans="1:4" x14ac:dyDescent="0.25">
      <c r="A24" s="201" t="s">
        <v>1054</v>
      </c>
      <c r="C24" s="204">
        <v>13360</v>
      </c>
      <c r="D24" s="204">
        <v>3</v>
      </c>
    </row>
    <row r="25" spans="1:4" x14ac:dyDescent="0.25">
      <c r="A25" s="201" t="s">
        <v>1055</v>
      </c>
      <c r="C25" s="204">
        <v>13360</v>
      </c>
      <c r="D25" s="204">
        <v>11</v>
      </c>
    </row>
    <row r="26" spans="1:4" x14ac:dyDescent="0.25">
      <c r="A26" s="201" t="s">
        <v>1056</v>
      </c>
      <c r="C26" s="204">
        <v>8856</v>
      </c>
      <c r="D26" s="204">
        <v>1</v>
      </c>
    </row>
    <row r="27" spans="1:4" x14ac:dyDescent="0.25">
      <c r="A27" s="201" t="s">
        <v>1057</v>
      </c>
      <c r="C27" s="204">
        <v>8856</v>
      </c>
      <c r="D27" s="204">
        <v>3</v>
      </c>
    </row>
    <row r="28" spans="1:4" x14ac:dyDescent="0.25">
      <c r="A28" s="201" t="s">
        <v>1058</v>
      </c>
      <c r="B28" s="206">
        <v>28381</v>
      </c>
      <c r="C28" s="204">
        <v>19521</v>
      </c>
      <c r="D28" s="204">
        <v>4</v>
      </c>
    </row>
    <row r="30" spans="1:4" x14ac:dyDescent="0.25">
      <c r="A30" s="201" t="s">
        <v>1059</v>
      </c>
    </row>
    <row r="31" spans="1:4" x14ac:dyDescent="0.25">
      <c r="A31" s="201" t="s">
        <v>1060</v>
      </c>
    </row>
    <row r="32" spans="1:4" x14ac:dyDescent="0.25">
      <c r="A32" s="201" t="s">
        <v>1061</v>
      </c>
    </row>
    <row r="33" spans="1:4" x14ac:dyDescent="0.25">
      <c r="A33" s="201" t="s">
        <v>1062</v>
      </c>
      <c r="B33" s="204">
        <v>1978</v>
      </c>
    </row>
    <row r="34" spans="1:4" x14ac:dyDescent="0.25">
      <c r="A34" s="201" t="s">
        <v>1068</v>
      </c>
      <c r="B34" s="204">
        <v>1979</v>
      </c>
    </row>
    <row r="35" spans="1:4" x14ac:dyDescent="0.25">
      <c r="A35" s="201" t="s">
        <v>1071</v>
      </c>
    </row>
    <row r="36" spans="1:4" x14ac:dyDescent="0.25">
      <c r="A36" s="201" t="s">
        <v>1063</v>
      </c>
    </row>
    <row r="37" spans="1:4" x14ac:dyDescent="0.25">
      <c r="A37" s="201" t="s">
        <v>1064</v>
      </c>
    </row>
    <row r="38" spans="1:4" x14ac:dyDescent="0.25">
      <c r="A38" s="201" t="s">
        <v>1065</v>
      </c>
    </row>
    <row r="39" spans="1:4" x14ac:dyDescent="0.25">
      <c r="A39" s="201" t="s">
        <v>1066</v>
      </c>
    </row>
    <row r="40" spans="1:4" x14ac:dyDescent="0.25">
      <c r="A40" s="201" t="s">
        <v>1067</v>
      </c>
    </row>
    <row r="41" spans="1:4" x14ac:dyDescent="0.25">
      <c r="A41" s="201" t="s">
        <v>1069</v>
      </c>
    </row>
    <row r="42" spans="1:4" x14ac:dyDescent="0.25">
      <c r="A42" s="201" t="s">
        <v>1070</v>
      </c>
    </row>
    <row r="43" spans="1:4" x14ac:dyDescent="0.25">
      <c r="A43" s="201" t="s">
        <v>1072</v>
      </c>
    </row>
    <row r="44" spans="1:4" x14ac:dyDescent="0.25">
      <c r="A44" s="201" t="s">
        <v>1073</v>
      </c>
    </row>
    <row r="45" spans="1:4" x14ac:dyDescent="0.25">
      <c r="A45" s="201"/>
      <c r="C45" s="205">
        <v>42091</v>
      </c>
    </row>
    <row r="46" spans="1:4" x14ac:dyDescent="0.25">
      <c r="D46" s="204" t="s">
        <v>1095</v>
      </c>
    </row>
    <row r="47" spans="1:4" x14ac:dyDescent="0.25">
      <c r="A47" s="201" t="s">
        <v>1074</v>
      </c>
      <c r="C47" s="204">
        <v>4659</v>
      </c>
      <c r="D47" s="204">
        <v>4</v>
      </c>
    </row>
    <row r="48" spans="1:4" x14ac:dyDescent="0.25">
      <c r="A48" s="201" t="s">
        <v>1083</v>
      </c>
      <c r="C48" s="204">
        <v>4673</v>
      </c>
      <c r="D48" s="204">
        <v>6</v>
      </c>
    </row>
    <row r="49" spans="1:4" x14ac:dyDescent="0.25">
      <c r="A49" s="201" t="s">
        <v>1084</v>
      </c>
      <c r="C49" s="204">
        <v>4273</v>
      </c>
    </row>
    <row r="50" spans="1:4" x14ac:dyDescent="0.25">
      <c r="A50" s="201" t="s">
        <v>1080</v>
      </c>
      <c r="C50" s="204">
        <v>4673</v>
      </c>
      <c r="D50" s="204">
        <v>1</v>
      </c>
    </row>
    <row r="51" spans="1:4" x14ac:dyDescent="0.25">
      <c r="A51" s="201" t="s">
        <v>1085</v>
      </c>
      <c r="C51" s="204">
        <v>4659</v>
      </c>
      <c r="D51" s="204">
        <v>5</v>
      </c>
    </row>
    <row r="52" spans="1:4" x14ac:dyDescent="0.25">
      <c r="A52" s="201" t="s">
        <v>1086</v>
      </c>
      <c r="C52" s="204">
        <v>4287</v>
      </c>
    </row>
    <row r="53" spans="1:4" x14ac:dyDescent="0.25">
      <c r="A53" s="201" t="s">
        <v>1075</v>
      </c>
      <c r="C53" s="204">
        <v>4286</v>
      </c>
    </row>
    <row r="54" spans="1:4" x14ac:dyDescent="0.25">
      <c r="A54" s="201" t="s">
        <v>1076</v>
      </c>
      <c r="C54" s="204">
        <v>4673</v>
      </c>
      <c r="D54" s="204">
        <v>7</v>
      </c>
    </row>
    <row r="55" spans="1:4" x14ac:dyDescent="0.25">
      <c r="A55" s="201" t="s">
        <v>1077</v>
      </c>
      <c r="C55" s="204">
        <v>4659</v>
      </c>
      <c r="D55" s="204">
        <v>1</v>
      </c>
    </row>
    <row r="56" spans="1:4" x14ac:dyDescent="0.25">
      <c r="A56" s="201" t="s">
        <v>1078</v>
      </c>
    </row>
    <row r="57" spans="1:4" x14ac:dyDescent="0.25">
      <c r="A57" s="201" t="s">
        <v>1078</v>
      </c>
      <c r="C57" s="204">
        <v>4274</v>
      </c>
    </row>
    <row r="58" spans="1:4" x14ac:dyDescent="0.25">
      <c r="A58" s="201" t="s">
        <v>1079</v>
      </c>
      <c r="C58" s="204">
        <v>4583</v>
      </c>
      <c r="D58" s="204">
        <v>2</v>
      </c>
    </row>
    <row r="59" spans="1:4" x14ac:dyDescent="0.25">
      <c r="A59" s="201" t="s">
        <v>1080</v>
      </c>
      <c r="C59" s="204">
        <v>4659</v>
      </c>
      <c r="D59" s="204">
        <v>2</v>
      </c>
    </row>
    <row r="60" spans="1:4" x14ac:dyDescent="0.25">
      <c r="A60" s="201" t="s">
        <v>1081</v>
      </c>
      <c r="C60" s="204">
        <v>4673</v>
      </c>
      <c r="D60" s="204">
        <v>2</v>
      </c>
    </row>
    <row r="61" spans="1:4" x14ac:dyDescent="0.25">
      <c r="A61" s="201" t="s">
        <v>1082</v>
      </c>
      <c r="C61" s="204">
        <v>4659</v>
      </c>
      <c r="D61" s="204">
        <v>3</v>
      </c>
    </row>
    <row r="62" spans="1:4" x14ac:dyDescent="0.25">
      <c r="A62" s="201" t="s">
        <v>1082</v>
      </c>
      <c r="C62" s="204">
        <v>4276</v>
      </c>
    </row>
    <row r="63" spans="1:4" x14ac:dyDescent="0.25">
      <c r="A63" s="201" t="s">
        <v>1082</v>
      </c>
      <c r="C63" s="204">
        <v>4275</v>
      </c>
    </row>
    <row r="64" spans="1:4" x14ac:dyDescent="0.25">
      <c r="A64" s="201" t="s">
        <v>1082</v>
      </c>
      <c r="C64" s="204">
        <v>4272</v>
      </c>
    </row>
    <row r="66" spans="1:4" x14ac:dyDescent="0.25">
      <c r="A66" s="201" t="s">
        <v>1087</v>
      </c>
      <c r="C66" s="204">
        <v>8539</v>
      </c>
      <c r="D66" s="204">
        <v>1</v>
      </c>
    </row>
    <row r="67" spans="1:4" x14ac:dyDescent="0.25">
      <c r="A67" s="201" t="s">
        <v>1087</v>
      </c>
      <c r="D67" s="204">
        <v>2</v>
      </c>
    </row>
    <row r="68" spans="1:4" x14ac:dyDescent="0.25">
      <c r="A68" s="201" t="s">
        <v>1088</v>
      </c>
      <c r="D68" s="204">
        <v>3</v>
      </c>
    </row>
    <row r="69" spans="1:4" x14ac:dyDescent="0.25">
      <c r="A69" s="201" t="s">
        <v>1090</v>
      </c>
      <c r="D69" s="204">
        <v>4</v>
      </c>
    </row>
    <row r="70" spans="1:4" x14ac:dyDescent="0.25">
      <c r="A70" s="201" t="s">
        <v>1089</v>
      </c>
      <c r="D70" s="204">
        <v>5</v>
      </c>
    </row>
    <row r="71" spans="1:4" x14ac:dyDescent="0.25">
      <c r="A71" s="201" t="s">
        <v>1089</v>
      </c>
      <c r="D71" s="204">
        <v>6</v>
      </c>
    </row>
    <row r="72" spans="1:4" x14ac:dyDescent="0.25">
      <c r="A72" s="201" t="s">
        <v>1089</v>
      </c>
      <c r="D72" s="204">
        <v>7</v>
      </c>
    </row>
    <row r="73" spans="1:4" x14ac:dyDescent="0.25">
      <c r="A73" s="201" t="s">
        <v>1089</v>
      </c>
      <c r="D73" s="204">
        <v>8</v>
      </c>
    </row>
    <row r="74" spans="1:4" x14ac:dyDescent="0.25">
      <c r="A74" s="201" t="s">
        <v>1089</v>
      </c>
      <c r="D74" s="204">
        <v>9</v>
      </c>
    </row>
    <row r="75" spans="1:4" x14ac:dyDescent="0.25">
      <c r="A75" s="201" t="s">
        <v>1090</v>
      </c>
      <c r="D75" s="204">
        <v>10</v>
      </c>
    </row>
    <row r="76" spans="1:4" x14ac:dyDescent="0.25">
      <c r="A76" s="201" t="s">
        <v>1090</v>
      </c>
      <c r="D76" s="204">
        <v>11</v>
      </c>
    </row>
    <row r="77" spans="1:4" x14ac:dyDescent="0.25">
      <c r="A77" s="201" t="s">
        <v>1090</v>
      </c>
      <c r="D77" s="204">
        <v>12</v>
      </c>
    </row>
    <row r="78" spans="1:4" x14ac:dyDescent="0.25">
      <c r="A78" s="201" t="s">
        <v>1091</v>
      </c>
      <c r="D78" s="204">
        <v>13</v>
      </c>
    </row>
    <row r="79" spans="1:4" x14ac:dyDescent="0.25">
      <c r="A79" s="201" t="s">
        <v>1091</v>
      </c>
      <c r="D79" s="204">
        <v>14</v>
      </c>
    </row>
    <row r="80" spans="1:4" x14ac:dyDescent="0.25">
      <c r="A80" s="201" t="s">
        <v>1090</v>
      </c>
      <c r="D80" s="204">
        <v>15</v>
      </c>
    </row>
    <row r="81" spans="1:4" x14ac:dyDescent="0.25">
      <c r="A81" s="201" t="s">
        <v>1090</v>
      </c>
      <c r="D81" s="204">
        <v>16</v>
      </c>
    </row>
    <row r="82" spans="1:4" x14ac:dyDescent="0.25">
      <c r="A82" s="201" t="s">
        <v>1092</v>
      </c>
      <c r="D82" s="204">
        <v>17</v>
      </c>
    </row>
    <row r="83" spans="1:4" x14ac:dyDescent="0.25">
      <c r="A83" s="201" t="s">
        <v>1093</v>
      </c>
      <c r="D83" s="204">
        <v>19</v>
      </c>
    </row>
    <row r="84" spans="1:4" x14ac:dyDescent="0.25">
      <c r="A84" s="201" t="s">
        <v>1094</v>
      </c>
      <c r="D84" s="204">
        <v>20</v>
      </c>
    </row>
    <row r="89" spans="1:4" x14ac:dyDescent="0.25">
      <c r="A89" s="201" t="s">
        <v>1137</v>
      </c>
    </row>
    <row r="90" spans="1:4" x14ac:dyDescent="0.25">
      <c r="A90" s="201"/>
    </row>
    <row r="91" spans="1:4" x14ac:dyDescent="0.25">
      <c r="A91" s="201" t="s">
        <v>1138</v>
      </c>
    </row>
    <row r="92" spans="1:4" x14ac:dyDescent="0.25">
      <c r="A92" s="201" t="s">
        <v>1139</v>
      </c>
    </row>
    <row r="93" spans="1:4" x14ac:dyDescent="0.25">
      <c r="A93" s="201" t="s">
        <v>1140</v>
      </c>
    </row>
    <row r="94" spans="1:4" x14ac:dyDescent="0.25">
      <c r="A94" s="201" t="s">
        <v>1141</v>
      </c>
    </row>
    <row r="95" spans="1:4" x14ac:dyDescent="0.25">
      <c r="A95" s="201"/>
    </row>
    <row r="96" spans="1:4" x14ac:dyDescent="0.25">
      <c r="A96" s="201"/>
    </row>
    <row r="97" spans="1:1" x14ac:dyDescent="0.25">
      <c r="A97" s="201" t="s">
        <v>1136</v>
      </c>
    </row>
    <row r="99" spans="1:1" x14ac:dyDescent="0.25">
      <c r="A99" s="204" t="s">
        <v>1131</v>
      </c>
    </row>
    <row r="100" spans="1:1" x14ac:dyDescent="0.25">
      <c r="A100" s="204" t="s">
        <v>1132</v>
      </c>
    </row>
    <row r="101" spans="1:1" x14ac:dyDescent="0.25">
      <c r="A101" s="204" t="s">
        <v>1133</v>
      </c>
    </row>
    <row r="102" spans="1:1" x14ac:dyDescent="0.25">
      <c r="A102" s="204" t="s">
        <v>1134</v>
      </c>
    </row>
    <row r="103" spans="1:1" x14ac:dyDescent="0.25">
      <c r="A103" s="204" t="s">
        <v>1135</v>
      </c>
    </row>
    <row r="106" spans="1:1" x14ac:dyDescent="0.25">
      <c r="A106" s="201" t="s">
        <v>1130</v>
      </c>
    </row>
    <row r="107" spans="1:1" x14ac:dyDescent="0.25">
      <c r="A107" s="207" t="s">
        <v>1098</v>
      </c>
    </row>
    <row r="108" spans="1:1" x14ac:dyDescent="0.25">
      <c r="A108" s="207" t="s">
        <v>1099</v>
      </c>
    </row>
    <row r="109" spans="1:1" x14ac:dyDescent="0.25">
      <c r="A109" s="207" t="s">
        <v>1100</v>
      </c>
    </row>
    <row r="110" spans="1:1" x14ac:dyDescent="0.25">
      <c r="A110" s="207" t="s">
        <v>1101</v>
      </c>
    </row>
    <row r="111" spans="1:1" x14ac:dyDescent="0.25">
      <c r="A111" s="207" t="s">
        <v>1102</v>
      </c>
    </row>
    <row r="112" spans="1:1" x14ac:dyDescent="0.25">
      <c r="A112" s="207" t="s">
        <v>1103</v>
      </c>
    </row>
    <row r="113" spans="1:1" x14ac:dyDescent="0.25">
      <c r="A113" s="207" t="s">
        <v>1104</v>
      </c>
    </row>
    <row r="114" spans="1:1" x14ac:dyDescent="0.25">
      <c r="A114" s="207" t="s">
        <v>1105</v>
      </c>
    </row>
    <row r="115" spans="1:1" x14ac:dyDescent="0.25">
      <c r="A115" s="207"/>
    </row>
    <row r="116" spans="1:1" x14ac:dyDescent="0.25">
      <c r="A116" s="207" t="s">
        <v>1106</v>
      </c>
    </row>
    <row r="117" spans="1:1" x14ac:dyDescent="0.25">
      <c r="A117" s="207" t="s">
        <v>1107</v>
      </c>
    </row>
    <row r="118" spans="1:1" x14ac:dyDescent="0.25">
      <c r="A118" s="207" t="s">
        <v>1108</v>
      </c>
    </row>
    <row r="119" spans="1:1" x14ac:dyDescent="0.25">
      <c r="A119" s="207" t="s">
        <v>1109</v>
      </c>
    </row>
    <row r="120" spans="1:1" x14ac:dyDescent="0.25">
      <c r="A120" s="207" t="s">
        <v>1110</v>
      </c>
    </row>
    <row r="121" spans="1:1" x14ac:dyDescent="0.25">
      <c r="A121" s="207" t="s">
        <v>1111</v>
      </c>
    </row>
    <row r="122" spans="1:1" x14ac:dyDescent="0.25">
      <c r="A122" s="207" t="s">
        <v>1112</v>
      </c>
    </row>
    <row r="123" spans="1:1" x14ac:dyDescent="0.25">
      <c r="A123" s="207"/>
    </row>
    <row r="124" spans="1:1" x14ac:dyDescent="0.25">
      <c r="A124" s="207" t="s">
        <v>1113</v>
      </c>
    </row>
    <row r="125" spans="1:1" x14ac:dyDescent="0.25">
      <c r="A125" s="207" t="s">
        <v>1114</v>
      </c>
    </row>
    <row r="126" spans="1:1" x14ac:dyDescent="0.25">
      <c r="A126" s="207" t="s">
        <v>1115</v>
      </c>
    </row>
    <row r="127" spans="1:1" x14ac:dyDescent="0.25">
      <c r="A127" s="207" t="s">
        <v>1116</v>
      </c>
    </row>
    <row r="128" spans="1:1" x14ac:dyDescent="0.25">
      <c r="A128" s="207"/>
    </row>
    <row r="129" spans="1:1" x14ac:dyDescent="0.25">
      <c r="A129" s="207" t="s">
        <v>1118</v>
      </c>
    </row>
    <row r="130" spans="1:1" x14ac:dyDescent="0.25">
      <c r="A130" s="207" t="s">
        <v>1119</v>
      </c>
    </row>
    <row r="131" spans="1:1" x14ac:dyDescent="0.25">
      <c r="A131" s="207" t="s">
        <v>1120</v>
      </c>
    </row>
    <row r="132" spans="1:1" x14ac:dyDescent="0.25">
      <c r="A132" s="207" t="s">
        <v>1121</v>
      </c>
    </row>
    <row r="133" spans="1:1" x14ac:dyDescent="0.25">
      <c r="A133" s="207" t="s">
        <v>1122</v>
      </c>
    </row>
    <row r="134" spans="1:1" hidden="1" x14ac:dyDescent="0.25">
      <c r="A134" s="207" t="s">
        <v>1117</v>
      </c>
    </row>
    <row r="135" spans="1:1" x14ac:dyDescent="0.25">
      <c r="A135" s="207"/>
    </row>
    <row r="136" spans="1:1" x14ac:dyDescent="0.25">
      <c r="A136" s="207" t="s">
        <v>1123</v>
      </c>
    </row>
    <row r="137" spans="1:1" x14ac:dyDescent="0.25">
      <c r="A137" s="207" t="s">
        <v>1124</v>
      </c>
    </row>
    <row r="138" spans="1:1" x14ac:dyDescent="0.25">
      <c r="A138" s="207" t="s">
        <v>1125</v>
      </c>
    </row>
    <row r="139" spans="1:1" x14ac:dyDescent="0.25">
      <c r="A139" s="207" t="s">
        <v>1126</v>
      </c>
    </row>
    <row r="140" spans="1:1" x14ac:dyDescent="0.25">
      <c r="A140" s="207" t="s">
        <v>1127</v>
      </c>
    </row>
    <row r="141" spans="1:1" x14ac:dyDescent="0.25">
      <c r="A141" s="207" t="s">
        <v>1128</v>
      </c>
    </row>
    <row r="142" spans="1:1" x14ac:dyDescent="0.25">
      <c r="A142" s="207"/>
    </row>
    <row r="143" spans="1:1" x14ac:dyDescent="0.25">
      <c r="A143" s="207"/>
    </row>
    <row r="144" spans="1:1" x14ac:dyDescent="0.25">
      <c r="A144" s="207"/>
    </row>
    <row r="145" spans="1:1" x14ac:dyDescent="0.25">
      <c r="A145" s="207"/>
    </row>
    <row r="146" spans="1:1" x14ac:dyDescent="0.25">
      <c r="A146" s="207"/>
    </row>
  </sheetData>
  <phoneticPr fontId="9" type="noConversion"/>
  <pageMargins left="0.7" right="0.7" top="0.75" bottom="0.75" header="0.3" footer="0.3"/>
  <pageSetup paperSize="9" scale="61" fitToHeight="2"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Feuilles de calcul</vt:lpstr>
      </vt:variant>
      <vt:variant>
        <vt:i4>2</vt:i4>
      </vt:variant>
      <vt:variant>
        <vt:lpstr>Plages nommées</vt:lpstr>
      </vt:variant>
      <vt:variant>
        <vt:i4>1</vt:i4>
      </vt:variant>
    </vt:vector>
  </HeadingPairs>
  <TitlesOfParts>
    <vt:vector size="3" baseType="lpstr">
      <vt:lpstr>Archives</vt:lpstr>
      <vt:lpstr>Négatifs</vt:lpstr>
      <vt:lpstr>Archives!Impression_des_titres</vt:lpstr>
    </vt:vector>
  </TitlesOfParts>
  <Company>MACPRO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Emonet Marc</dc:creator>
  <cp:lastModifiedBy>marc.emonet EMONET</cp:lastModifiedBy>
  <cp:lastPrinted>2025-01-16T10:27:04Z</cp:lastPrinted>
  <dcterms:created xsi:type="dcterms:W3CDTF">2019-02-01T22:13:47Z</dcterms:created>
  <dcterms:modified xsi:type="dcterms:W3CDTF">2025-04-13T11:57:47Z</dcterms:modified>
</cp:coreProperties>
</file>